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KJ\Documents\BBT\Score Sheets\2026\"/>
    </mc:Choice>
  </mc:AlternateContent>
  <xr:revisionPtr revIDLastSave="0" documentId="13_ncr:1_{BE45678A-17C4-4A0D-9D72-3E4EA64D20C9}" xr6:coauthVersionLast="47" xr6:coauthVersionMax="47" xr10:uidLastSave="{00000000-0000-0000-0000-000000000000}"/>
  <bookViews>
    <workbookView xWindow="-108" yWindow="-108" windowWidth="23256" windowHeight="12456" tabRatio="779" firstSheet="3" activeTab="3" xr2:uid="{00000000-000D-0000-FFFF-FFFF00000000}"/>
  </bookViews>
  <sheets>
    <sheet name="Botswana" sheetId="25" state="hidden" r:id="rId1"/>
    <sheet name="Democratic Republic of Congo" sheetId="16" state="hidden" r:id="rId2"/>
    <sheet name="Ivory Coast" sheetId="14" state="hidden" r:id="rId3"/>
    <sheet name="Ghana" sheetId="26" r:id="rId4"/>
    <sheet name="Kenya" sheetId="10" r:id="rId5"/>
    <sheet name="Malawi" sheetId="17" state="hidden" r:id="rId6"/>
    <sheet name="Mauritius" sheetId="8" r:id="rId7"/>
    <sheet name="Nigeria" sheetId="18" r:id="rId8"/>
    <sheet name="South Africa" sheetId="19" r:id="rId9"/>
    <sheet name="Tanzania" sheetId="23" state="hidden" r:id="rId10"/>
    <sheet name="Togo" sheetId="12" state="hidden" r:id="rId11"/>
    <sheet name="Uganda" sheetId="24" state="hidden" r:id="rId12"/>
    <sheet name="Zimbabwe" sheetId="20" state="hidden" r:id="rId13"/>
    <sheet name="Summary" sheetId="4" state="hidden" r:id="rId14"/>
  </sheets>
  <externalReferences>
    <externalReference r:id="rId15"/>
    <externalReference r:id="rId16"/>
  </externalReferences>
  <definedNames>
    <definedName name="Excel_BuiltIn_Print_Area_1" localSheetId="0">[1]Malawi!#REF!</definedName>
    <definedName name="Excel_BuiltIn_Print_Area_1" localSheetId="1">[1]Malawi!#REF!</definedName>
    <definedName name="Excel_BuiltIn_Print_Area_1" localSheetId="3">[1]Malawi!#REF!</definedName>
    <definedName name="Excel_BuiltIn_Print_Area_1" localSheetId="2">[1]Malawi!#REF!</definedName>
    <definedName name="Excel_BuiltIn_Print_Area_1" localSheetId="5">[1]Malawi!#REF!</definedName>
    <definedName name="Excel_BuiltIn_Print_Area_1" localSheetId="6">[1]Malawi!#REF!</definedName>
    <definedName name="Excel_BuiltIn_Print_Area_1" localSheetId="7">[1]Malawi!#REF!</definedName>
    <definedName name="Excel_BuiltIn_Print_Area_1" localSheetId="13">[2]Malawi!#REF!</definedName>
    <definedName name="Excel_BuiltIn_Print_Area_1" localSheetId="12">[1]Malawi!#REF!</definedName>
    <definedName name="Excel_BuiltIn_Print_Area_1">[1]Malawi!#REF!</definedName>
    <definedName name="_xlnm.Print_Area" localSheetId="3">Ghana!#REF!</definedName>
    <definedName name="_xlnm.Print_Area" localSheetId="6">Mauritius!#REF!</definedName>
    <definedName name="_xlnm.Print_Area" localSheetId="7">Nigeria!#REF!</definedName>
    <definedName name="_xlnm.Print_Area" localSheetId="8">'South Africa'!#REF!</definedName>
    <definedName name="_xlnm.Print_Area" localSheetId="9">Tanzania!#REF!</definedName>
    <definedName name="_xlnm.Print_Area" localSheetId="10">Togo!#REF!</definedName>
    <definedName name="_xlnm.Print_Area" localSheetId="11">Uganda!#REF!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8" l="1"/>
  <c r="O13" i="10"/>
  <c r="O12" i="10"/>
  <c r="L18" i="18"/>
  <c r="K18" i="18"/>
  <c r="J18" i="18"/>
  <c r="I18" i="18"/>
  <c r="H18" i="18"/>
  <c r="G18" i="18"/>
  <c r="M18" i="18"/>
  <c r="N18" i="18"/>
  <c r="P15" i="18" l="1"/>
  <c r="O15" i="18"/>
  <c r="P16" i="18"/>
  <c r="O16" i="18"/>
  <c r="P32" i="18"/>
  <c r="O32" i="18"/>
  <c r="P31" i="18"/>
  <c r="O31" i="18"/>
  <c r="P33" i="18"/>
  <c r="O33" i="18"/>
  <c r="O7" i="18"/>
  <c r="P7" i="18"/>
  <c r="O8" i="18"/>
  <c r="P8" i="18"/>
  <c r="O9" i="18"/>
  <c r="P9" i="18"/>
  <c r="C10" i="18"/>
  <c r="D10" i="18"/>
  <c r="E10" i="18"/>
  <c r="F10" i="18"/>
  <c r="G10" i="18"/>
  <c r="H10" i="18"/>
  <c r="I10" i="18"/>
  <c r="J10" i="18"/>
  <c r="K10" i="18"/>
  <c r="L10" i="18"/>
  <c r="M10" i="18"/>
  <c r="N10" i="18"/>
  <c r="O14" i="18"/>
  <c r="P14" i="18"/>
  <c r="O17" i="18"/>
  <c r="P17" i="18"/>
  <c r="C18" i="18"/>
  <c r="D18" i="18"/>
  <c r="E18" i="18"/>
  <c r="F18" i="18"/>
  <c r="O22" i="18"/>
  <c r="P22" i="18"/>
  <c r="O23" i="18"/>
  <c r="P23" i="18"/>
  <c r="O24" i="18"/>
  <c r="P24" i="18"/>
  <c r="O25" i="18"/>
  <c r="P25" i="18"/>
  <c r="C26" i="18"/>
  <c r="D26" i="18"/>
  <c r="E26" i="18"/>
  <c r="F26" i="18"/>
  <c r="O30" i="18"/>
  <c r="P30" i="18"/>
  <c r="O34" i="18"/>
  <c r="P34" i="18"/>
  <c r="O35" i="18"/>
  <c r="P35" i="18"/>
  <c r="C36" i="18"/>
  <c r="D36" i="18"/>
  <c r="E36" i="18"/>
  <c r="F36" i="18"/>
  <c r="G36" i="18"/>
  <c r="H36" i="18"/>
  <c r="I36" i="18"/>
  <c r="J36" i="18"/>
  <c r="K36" i="18"/>
  <c r="L36" i="18"/>
  <c r="M36" i="18"/>
  <c r="N36" i="18"/>
  <c r="O40" i="18"/>
  <c r="P40" i="18"/>
  <c r="O41" i="18"/>
  <c r="P41" i="18"/>
  <c r="C42" i="18"/>
  <c r="D42" i="18"/>
  <c r="E42" i="18"/>
  <c r="F42" i="18"/>
  <c r="G42" i="18"/>
  <c r="H42" i="18"/>
  <c r="I42" i="18"/>
  <c r="J42" i="18"/>
  <c r="K42" i="18"/>
  <c r="L42" i="18"/>
  <c r="M42" i="18"/>
  <c r="N42" i="18"/>
  <c r="O46" i="18"/>
  <c r="P46" i="18"/>
  <c r="O47" i="18"/>
  <c r="P47" i="18"/>
  <c r="C48" i="18"/>
  <c r="D48" i="18"/>
  <c r="E48" i="18"/>
  <c r="F48" i="18"/>
  <c r="G48" i="18"/>
  <c r="H48" i="18"/>
  <c r="I48" i="18"/>
  <c r="J48" i="18"/>
  <c r="K48" i="18"/>
  <c r="L48" i="18"/>
  <c r="M48" i="18"/>
  <c r="N48" i="18"/>
  <c r="P18" i="18" l="1"/>
  <c r="O10" i="18"/>
  <c r="P10" i="18"/>
  <c r="O18" i="18"/>
  <c r="O36" i="18"/>
  <c r="P48" i="18"/>
  <c r="P26" i="18"/>
  <c r="O26" i="18"/>
  <c r="P42" i="18"/>
  <c r="P36" i="18"/>
  <c r="O42" i="18"/>
  <c r="O48" i="18"/>
  <c r="O32" i="10"/>
  <c r="O8" i="26"/>
  <c r="O28" i="19"/>
  <c r="O27" i="19"/>
  <c r="O26" i="19"/>
  <c r="O25" i="19"/>
  <c r="O24" i="19"/>
  <c r="O23" i="19"/>
  <c r="O22" i="19"/>
  <c r="O21" i="19"/>
  <c r="P35" i="19"/>
  <c r="O35" i="19"/>
  <c r="P34" i="19"/>
  <c r="O34" i="19"/>
  <c r="P52" i="18" l="1"/>
  <c r="O52" i="18"/>
  <c r="P12" i="8"/>
  <c r="O12" i="8"/>
  <c r="P11" i="8"/>
  <c r="O11" i="8"/>
  <c r="P10" i="8"/>
  <c r="O10" i="8"/>
  <c r="P9" i="8"/>
  <c r="O9" i="8"/>
  <c r="P8" i="8"/>
  <c r="O8" i="8"/>
  <c r="P115" i="19" l="1"/>
  <c r="O115" i="19"/>
  <c r="P114" i="19"/>
  <c r="O114" i="19"/>
  <c r="N29" i="26" l="1"/>
  <c r="M29" i="26"/>
  <c r="L29" i="26"/>
  <c r="K29" i="26"/>
  <c r="J29" i="26"/>
  <c r="I29" i="26"/>
  <c r="H29" i="26"/>
  <c r="G29" i="26"/>
  <c r="F29" i="26"/>
  <c r="E29" i="26"/>
  <c r="D29" i="26"/>
  <c r="C29" i="26"/>
  <c r="P28" i="26"/>
  <c r="O28" i="26"/>
  <c r="P27" i="26"/>
  <c r="O27" i="26"/>
  <c r="P26" i="26"/>
  <c r="O26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P21" i="26"/>
  <c r="O21" i="26"/>
  <c r="P20" i="26"/>
  <c r="O20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P15" i="26"/>
  <c r="O15" i="26"/>
  <c r="P14" i="26"/>
  <c r="P16" i="26" s="1"/>
  <c r="O14" i="26"/>
  <c r="O16" i="26" s="1"/>
  <c r="N10" i="26"/>
  <c r="M10" i="26"/>
  <c r="L10" i="26"/>
  <c r="K10" i="26"/>
  <c r="J10" i="26"/>
  <c r="I10" i="26"/>
  <c r="H10" i="26"/>
  <c r="G10" i="26"/>
  <c r="F10" i="26"/>
  <c r="E10" i="26"/>
  <c r="D10" i="26"/>
  <c r="C10" i="26"/>
  <c r="P9" i="26"/>
  <c r="O9" i="26"/>
  <c r="P8" i="26"/>
  <c r="P7" i="26"/>
  <c r="O7" i="26"/>
  <c r="O22" i="26" l="1"/>
  <c r="P22" i="26"/>
  <c r="O29" i="26"/>
  <c r="P29" i="26"/>
  <c r="O10" i="26"/>
  <c r="P10" i="26"/>
  <c r="P32" i="26" s="1"/>
  <c r="C6" i="4"/>
  <c r="O73" i="19"/>
  <c r="O32" i="26" l="1"/>
  <c r="B6" i="4" s="1"/>
  <c r="O25" i="10"/>
  <c r="O8" i="10"/>
  <c r="P27" i="19"/>
  <c r="P26" i="19"/>
  <c r="P25" i="19"/>
  <c r="P24" i="19"/>
  <c r="P23" i="19"/>
  <c r="P22" i="19"/>
  <c r="P13" i="25"/>
  <c r="O13" i="25"/>
  <c r="P12" i="25"/>
  <c r="O12" i="25"/>
  <c r="P11" i="25"/>
  <c r="O11" i="25"/>
  <c r="P87" i="19"/>
  <c r="O87" i="19"/>
  <c r="P13" i="12"/>
  <c r="O13" i="12"/>
  <c r="P12" i="12"/>
  <c r="O12" i="12"/>
  <c r="P11" i="12"/>
  <c r="O11" i="12"/>
  <c r="P10" i="12"/>
  <c r="O10" i="12"/>
  <c r="P15" i="12"/>
  <c r="O15" i="12"/>
  <c r="P14" i="12"/>
  <c r="O14" i="12"/>
  <c r="P17" i="12"/>
  <c r="O17" i="12"/>
  <c r="F95" i="19" l="1"/>
  <c r="C5" i="4"/>
  <c r="B5" i="4"/>
  <c r="N15" i="25"/>
  <c r="M15" i="25"/>
  <c r="L15" i="25"/>
  <c r="K15" i="25"/>
  <c r="J15" i="25"/>
  <c r="I15" i="25"/>
  <c r="H15" i="25"/>
  <c r="G15" i="25"/>
  <c r="F15" i="25"/>
  <c r="E15" i="25"/>
  <c r="D15" i="25"/>
  <c r="C15" i="25"/>
  <c r="P14" i="25"/>
  <c r="O14" i="25"/>
  <c r="P10" i="25"/>
  <c r="O10" i="25"/>
  <c r="P9" i="25"/>
  <c r="O9" i="25"/>
  <c r="O106" i="19"/>
  <c r="O93" i="19"/>
  <c r="O33" i="19"/>
  <c r="O15" i="17"/>
  <c r="P15" i="25" l="1"/>
  <c r="C4" i="4" s="1"/>
  <c r="O15" i="25"/>
  <c r="B4" i="4" s="1"/>
  <c r="F89" i="19"/>
  <c r="P13" i="17"/>
  <c r="O13" i="17"/>
  <c r="P12" i="17"/>
  <c r="O12" i="17"/>
  <c r="P11" i="17"/>
  <c r="O11" i="17"/>
  <c r="P10" i="17"/>
  <c r="O10" i="17"/>
  <c r="P15" i="17"/>
  <c r="P14" i="17"/>
  <c r="O14" i="17"/>
  <c r="N12" i="24"/>
  <c r="M12" i="24"/>
  <c r="L12" i="24"/>
  <c r="K12" i="24"/>
  <c r="J12" i="24"/>
  <c r="I12" i="24"/>
  <c r="H12" i="24"/>
  <c r="G12" i="24"/>
  <c r="F12" i="24"/>
  <c r="E12" i="24"/>
  <c r="D12" i="24"/>
  <c r="C12" i="24"/>
  <c r="P11" i="24"/>
  <c r="O11" i="24"/>
  <c r="P10" i="24"/>
  <c r="O10" i="24"/>
  <c r="P9" i="24"/>
  <c r="O9" i="24"/>
  <c r="N12" i="23"/>
  <c r="M12" i="23"/>
  <c r="L12" i="23"/>
  <c r="K12" i="23"/>
  <c r="J12" i="23"/>
  <c r="I12" i="23"/>
  <c r="H12" i="23"/>
  <c r="G12" i="23"/>
  <c r="F12" i="23"/>
  <c r="E12" i="23"/>
  <c r="D12" i="23"/>
  <c r="C12" i="23"/>
  <c r="P11" i="23"/>
  <c r="O11" i="23"/>
  <c r="P10" i="23"/>
  <c r="O10" i="23"/>
  <c r="P9" i="23"/>
  <c r="O9" i="23"/>
  <c r="N21" i="10"/>
  <c r="M21" i="10"/>
  <c r="L21" i="10"/>
  <c r="K21" i="10"/>
  <c r="J21" i="10"/>
  <c r="I21" i="10"/>
  <c r="H21" i="10"/>
  <c r="G21" i="10"/>
  <c r="F21" i="10"/>
  <c r="E21" i="10"/>
  <c r="D21" i="10"/>
  <c r="C21" i="10"/>
  <c r="P20" i="10"/>
  <c r="O20" i="10"/>
  <c r="P19" i="10"/>
  <c r="O19" i="10"/>
  <c r="P13" i="10"/>
  <c r="P12" i="10"/>
  <c r="P11" i="10"/>
  <c r="O11" i="10"/>
  <c r="P10" i="10"/>
  <c r="O10" i="10"/>
  <c r="P9" i="10"/>
  <c r="O9" i="10"/>
  <c r="P30" i="8"/>
  <c r="O30" i="8"/>
  <c r="P29" i="8"/>
  <c r="O29" i="8"/>
  <c r="P28" i="8"/>
  <c r="O28" i="8"/>
  <c r="P27" i="8"/>
  <c r="O27" i="8"/>
  <c r="P13" i="8"/>
  <c r="O13" i="8"/>
  <c r="N32" i="8"/>
  <c r="M32" i="8"/>
  <c r="L32" i="8"/>
  <c r="K32" i="8"/>
  <c r="J32" i="8"/>
  <c r="I32" i="8"/>
  <c r="H32" i="8"/>
  <c r="G32" i="8"/>
  <c r="F32" i="8"/>
  <c r="E32" i="8"/>
  <c r="D32" i="8"/>
  <c r="C32" i="8"/>
  <c r="P31" i="8"/>
  <c r="O31" i="8"/>
  <c r="P26" i="8"/>
  <c r="O26" i="8"/>
  <c r="P16" i="17"/>
  <c r="P9" i="17"/>
  <c r="P18" i="12"/>
  <c r="P16" i="12"/>
  <c r="P9" i="12"/>
  <c r="P73" i="19"/>
  <c r="P28" i="19"/>
  <c r="P21" i="19"/>
  <c r="P21" i="8"/>
  <c r="P20" i="8"/>
  <c r="P19" i="8"/>
  <c r="P14" i="8"/>
  <c r="P7" i="8"/>
  <c r="P9" i="20"/>
  <c r="P10" i="14"/>
  <c r="P9" i="14"/>
  <c r="P10" i="16"/>
  <c r="P9" i="16"/>
  <c r="P8" i="10"/>
  <c r="O12" i="23" l="1"/>
  <c r="B13" i="4" s="1"/>
  <c r="O21" i="10"/>
  <c r="P12" i="23"/>
  <c r="C13" i="4" s="1"/>
  <c r="P21" i="10"/>
  <c r="O12" i="24"/>
  <c r="B15" i="4" s="1"/>
  <c r="P12" i="24"/>
  <c r="C15" i="4" s="1"/>
  <c r="P32" i="8"/>
  <c r="O32" i="8"/>
  <c r="O9" i="19"/>
  <c r="P9" i="19"/>
  <c r="O10" i="19"/>
  <c r="P10" i="19"/>
  <c r="C11" i="19"/>
  <c r="D11" i="19"/>
  <c r="E11" i="19"/>
  <c r="F11" i="19"/>
  <c r="G11" i="19"/>
  <c r="H11" i="19"/>
  <c r="I11" i="19"/>
  <c r="J11" i="19"/>
  <c r="K11" i="19"/>
  <c r="L11" i="19"/>
  <c r="M11" i="19"/>
  <c r="N11" i="19"/>
  <c r="O47" i="19"/>
  <c r="P47" i="19"/>
  <c r="O48" i="19"/>
  <c r="P48" i="19"/>
  <c r="O49" i="19"/>
  <c r="P49" i="19"/>
  <c r="O50" i="19"/>
  <c r="P50" i="19"/>
  <c r="O51" i="19"/>
  <c r="P51" i="19"/>
  <c r="O52" i="19"/>
  <c r="P52" i="19"/>
  <c r="O53" i="19"/>
  <c r="P53" i="19"/>
  <c r="O54" i="19"/>
  <c r="P54" i="19"/>
  <c r="O55" i="19"/>
  <c r="P55" i="19"/>
  <c r="O56" i="19"/>
  <c r="P56" i="19"/>
  <c r="O57" i="19"/>
  <c r="P57" i="19"/>
  <c r="O58" i="19"/>
  <c r="P58" i="19"/>
  <c r="O59" i="19"/>
  <c r="P59" i="19"/>
  <c r="O60" i="19"/>
  <c r="P60" i="19"/>
  <c r="O61" i="19"/>
  <c r="P61" i="19"/>
  <c r="O62" i="19"/>
  <c r="P62" i="19"/>
  <c r="O63" i="19"/>
  <c r="P63" i="19"/>
  <c r="O64" i="19"/>
  <c r="P64" i="19"/>
  <c r="O65" i="19"/>
  <c r="P65" i="19"/>
  <c r="O66" i="19"/>
  <c r="P66" i="19"/>
  <c r="O67" i="19"/>
  <c r="P67" i="19"/>
  <c r="O68" i="19"/>
  <c r="P68" i="19"/>
  <c r="C69" i="19"/>
  <c r="D69" i="19"/>
  <c r="E69" i="19"/>
  <c r="F69" i="19"/>
  <c r="G69" i="19"/>
  <c r="H69" i="19"/>
  <c r="I69" i="19"/>
  <c r="J69" i="19"/>
  <c r="K69" i="19"/>
  <c r="L69" i="19"/>
  <c r="M69" i="19"/>
  <c r="N69" i="19"/>
  <c r="O41" i="19"/>
  <c r="P41" i="19"/>
  <c r="O42" i="19"/>
  <c r="P42" i="19"/>
  <c r="C43" i="19"/>
  <c r="D43" i="19"/>
  <c r="E43" i="19"/>
  <c r="F43" i="19"/>
  <c r="G43" i="19"/>
  <c r="H43" i="19"/>
  <c r="I43" i="19"/>
  <c r="J43" i="19"/>
  <c r="K43" i="19"/>
  <c r="L43" i="19"/>
  <c r="M43" i="19"/>
  <c r="N43" i="19"/>
  <c r="P11" i="19" l="1"/>
  <c r="O11" i="19"/>
  <c r="P43" i="19"/>
  <c r="P69" i="19"/>
  <c r="O69" i="19"/>
  <c r="O43" i="19"/>
  <c r="P33" i="10" l="1"/>
  <c r="P32" i="10"/>
  <c r="P31" i="10"/>
  <c r="P26" i="10"/>
  <c r="P25" i="10"/>
  <c r="P14" i="10"/>
  <c r="P123" i="19"/>
  <c r="P122" i="19"/>
  <c r="P121" i="19"/>
  <c r="P116" i="19"/>
  <c r="P113" i="19"/>
  <c r="P108" i="19"/>
  <c r="P107" i="19"/>
  <c r="P106" i="19"/>
  <c r="P101" i="19"/>
  <c r="P100" i="19"/>
  <c r="P99" i="19"/>
  <c r="P94" i="19"/>
  <c r="P93" i="19"/>
  <c r="P88" i="19"/>
  <c r="P86" i="19"/>
  <c r="P81" i="19"/>
  <c r="P80" i="19"/>
  <c r="P75" i="19"/>
  <c r="P74" i="19"/>
  <c r="P36" i="19"/>
  <c r="P33" i="19"/>
  <c r="P16" i="19"/>
  <c r="P15" i="19"/>
  <c r="O15" i="19"/>
  <c r="O107" i="19" l="1"/>
  <c r="O7" i="8" l="1"/>
  <c r="N95" i="19" l="1"/>
  <c r="M95" i="19"/>
  <c r="L95" i="19"/>
  <c r="K95" i="19"/>
  <c r="J95" i="19"/>
  <c r="I95" i="19"/>
  <c r="H95" i="19"/>
  <c r="G95" i="19"/>
  <c r="E95" i="19"/>
  <c r="D95" i="19"/>
  <c r="C95" i="19"/>
  <c r="O94" i="19"/>
  <c r="P95" i="19" l="1"/>
  <c r="O95" i="19"/>
  <c r="E29" i="19" l="1"/>
  <c r="F29" i="19"/>
  <c r="G29" i="19"/>
  <c r="H29" i="19"/>
  <c r="I29" i="19"/>
  <c r="J29" i="19"/>
  <c r="K29" i="19"/>
  <c r="L29" i="19"/>
  <c r="M29" i="19"/>
  <c r="N29" i="19"/>
  <c r="E37" i="19"/>
  <c r="F37" i="19"/>
  <c r="G37" i="19"/>
  <c r="H37" i="19"/>
  <c r="I37" i="19"/>
  <c r="J37" i="19"/>
  <c r="K37" i="19"/>
  <c r="L37" i="19"/>
  <c r="M37" i="19"/>
  <c r="N37" i="19"/>
  <c r="O100" i="19" l="1"/>
  <c r="N11" i="20"/>
  <c r="M11" i="20"/>
  <c r="L11" i="20"/>
  <c r="K11" i="20"/>
  <c r="J11" i="20"/>
  <c r="I11" i="20"/>
  <c r="H11" i="20"/>
  <c r="G11" i="20"/>
  <c r="F11" i="20"/>
  <c r="E11" i="20"/>
  <c r="D11" i="20"/>
  <c r="C11" i="20"/>
  <c r="P11" i="20"/>
  <c r="C16" i="4" s="1"/>
  <c r="O9" i="20"/>
  <c r="O11" i="20" s="1"/>
  <c r="B16" i="4" s="1"/>
  <c r="N109" i="19"/>
  <c r="M109" i="19"/>
  <c r="L109" i="19"/>
  <c r="K109" i="19"/>
  <c r="J109" i="19"/>
  <c r="I109" i="19"/>
  <c r="H109" i="19"/>
  <c r="G109" i="19"/>
  <c r="F109" i="19"/>
  <c r="E109" i="19"/>
  <c r="D109" i="19"/>
  <c r="C109" i="19"/>
  <c r="O108" i="19"/>
  <c r="N89" i="19"/>
  <c r="M89" i="19"/>
  <c r="L89" i="19"/>
  <c r="K89" i="19"/>
  <c r="J89" i="19"/>
  <c r="I89" i="19"/>
  <c r="H89" i="19"/>
  <c r="G89" i="19"/>
  <c r="E89" i="19"/>
  <c r="D89" i="19"/>
  <c r="C89" i="19"/>
  <c r="O88" i="19"/>
  <c r="O86" i="19"/>
  <c r="D29" i="19"/>
  <c r="C29" i="19"/>
  <c r="N117" i="19"/>
  <c r="M117" i="19"/>
  <c r="L117" i="19"/>
  <c r="K117" i="19"/>
  <c r="J117" i="19"/>
  <c r="I117" i="19"/>
  <c r="H117" i="19"/>
  <c r="G117" i="19"/>
  <c r="F117" i="19"/>
  <c r="E117" i="19"/>
  <c r="D117" i="19"/>
  <c r="C117" i="19"/>
  <c r="O116" i="19"/>
  <c r="O113" i="19"/>
  <c r="O74" i="19"/>
  <c r="O9" i="16"/>
  <c r="N124" i="19"/>
  <c r="M124" i="19"/>
  <c r="L124" i="19"/>
  <c r="K124" i="19"/>
  <c r="J124" i="19"/>
  <c r="I124" i="19"/>
  <c r="H124" i="19"/>
  <c r="G124" i="19"/>
  <c r="F124" i="19"/>
  <c r="E124" i="19"/>
  <c r="D124" i="19"/>
  <c r="C124" i="19"/>
  <c r="O123" i="19"/>
  <c r="O122" i="19"/>
  <c r="O121" i="19"/>
  <c r="N102" i="19"/>
  <c r="M102" i="19"/>
  <c r="L102" i="19"/>
  <c r="K102" i="19"/>
  <c r="J102" i="19"/>
  <c r="I102" i="19"/>
  <c r="H102" i="19"/>
  <c r="G102" i="19"/>
  <c r="F102" i="19"/>
  <c r="E102" i="19"/>
  <c r="D102" i="19"/>
  <c r="C102" i="19"/>
  <c r="O101" i="19"/>
  <c r="O99" i="19"/>
  <c r="N82" i="19"/>
  <c r="M82" i="19"/>
  <c r="L82" i="19"/>
  <c r="K82" i="19"/>
  <c r="J82" i="19"/>
  <c r="I82" i="19"/>
  <c r="H82" i="19"/>
  <c r="G82" i="19"/>
  <c r="F82" i="19"/>
  <c r="E82" i="19"/>
  <c r="D82" i="19"/>
  <c r="C82" i="19"/>
  <c r="O81" i="19"/>
  <c r="O80" i="19"/>
  <c r="N76" i="19"/>
  <c r="M76" i="19"/>
  <c r="L76" i="19"/>
  <c r="K76" i="19"/>
  <c r="J76" i="19"/>
  <c r="I76" i="19"/>
  <c r="H76" i="19"/>
  <c r="G76" i="19"/>
  <c r="F76" i="19"/>
  <c r="E76" i="19"/>
  <c r="D76" i="19"/>
  <c r="C76" i="19"/>
  <c r="O75" i="19"/>
  <c r="D37" i="19"/>
  <c r="C37" i="19"/>
  <c r="O36" i="19"/>
  <c r="N17" i="19"/>
  <c r="M17" i="19"/>
  <c r="L17" i="19"/>
  <c r="K17" i="19"/>
  <c r="J17" i="19"/>
  <c r="I17" i="19"/>
  <c r="H17" i="19"/>
  <c r="G17" i="19"/>
  <c r="F17" i="19"/>
  <c r="E17" i="19"/>
  <c r="D17" i="19"/>
  <c r="C17" i="19"/>
  <c r="O16" i="19"/>
  <c r="N17" i="17"/>
  <c r="M17" i="17"/>
  <c r="L17" i="17"/>
  <c r="K17" i="17"/>
  <c r="J17" i="17"/>
  <c r="I17" i="17"/>
  <c r="H17" i="17"/>
  <c r="G17" i="17"/>
  <c r="F17" i="17"/>
  <c r="E17" i="17"/>
  <c r="D17" i="17"/>
  <c r="C17" i="17"/>
  <c r="O16" i="17"/>
  <c r="O9" i="17"/>
  <c r="G15" i="8"/>
  <c r="N15" i="10"/>
  <c r="M15" i="10"/>
  <c r="L15" i="10"/>
  <c r="K15" i="10"/>
  <c r="J15" i="10"/>
  <c r="I15" i="10"/>
  <c r="H15" i="10"/>
  <c r="G15" i="10"/>
  <c r="F15" i="10"/>
  <c r="E15" i="10"/>
  <c r="D15" i="10"/>
  <c r="C15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O33" i="10"/>
  <c r="O31" i="10"/>
  <c r="O14" i="10"/>
  <c r="N18" i="16"/>
  <c r="M18" i="16"/>
  <c r="L18" i="16"/>
  <c r="K18" i="16"/>
  <c r="J18" i="16"/>
  <c r="I18" i="16"/>
  <c r="H18" i="16"/>
  <c r="G18" i="16"/>
  <c r="F18" i="16"/>
  <c r="E18" i="16"/>
  <c r="D18" i="16"/>
  <c r="C18" i="16"/>
  <c r="P17" i="16"/>
  <c r="O17" i="16"/>
  <c r="P16" i="16"/>
  <c r="O16" i="16"/>
  <c r="P15" i="16"/>
  <c r="O15" i="16"/>
  <c r="P14" i="16"/>
  <c r="O14" i="16"/>
  <c r="P13" i="16"/>
  <c r="O13" i="16"/>
  <c r="P12" i="16"/>
  <c r="O12" i="16"/>
  <c r="P11" i="16"/>
  <c r="O11" i="16"/>
  <c r="O10" i="16"/>
  <c r="O10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O9" i="14"/>
  <c r="O14" i="8"/>
  <c r="O9" i="12"/>
  <c r="O16" i="12"/>
  <c r="O18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N27" i="10"/>
  <c r="M27" i="10"/>
  <c r="L27" i="10"/>
  <c r="K27" i="10"/>
  <c r="J27" i="10"/>
  <c r="I27" i="10"/>
  <c r="H27" i="10"/>
  <c r="G27" i="10"/>
  <c r="F27" i="10"/>
  <c r="E27" i="10"/>
  <c r="D27" i="10"/>
  <c r="C27" i="10"/>
  <c r="O26" i="10"/>
  <c r="N22" i="8"/>
  <c r="M22" i="8"/>
  <c r="L22" i="8"/>
  <c r="K22" i="8"/>
  <c r="J22" i="8"/>
  <c r="I22" i="8"/>
  <c r="H22" i="8"/>
  <c r="G22" i="8"/>
  <c r="F22" i="8"/>
  <c r="E22" i="8"/>
  <c r="D22" i="8"/>
  <c r="C22" i="8"/>
  <c r="O21" i="8"/>
  <c r="O20" i="8"/>
  <c r="N15" i="8"/>
  <c r="M15" i="8"/>
  <c r="L15" i="8"/>
  <c r="K15" i="8"/>
  <c r="J15" i="8"/>
  <c r="I15" i="8"/>
  <c r="H15" i="8"/>
  <c r="F15" i="8"/>
  <c r="E15" i="8"/>
  <c r="D15" i="8"/>
  <c r="C15" i="8"/>
  <c r="P17" i="17"/>
  <c r="C9" i="4" s="1"/>
  <c r="P18" i="16" l="1"/>
  <c r="O18" i="16"/>
  <c r="O22" i="8"/>
  <c r="O34" i="10"/>
  <c r="O11" i="14"/>
  <c r="B7" i="4" s="1"/>
  <c r="P11" i="14"/>
  <c r="C7" i="4" s="1"/>
  <c r="O27" i="10"/>
  <c r="P15" i="10"/>
  <c r="P27" i="10"/>
  <c r="O15" i="10"/>
  <c r="O17" i="17"/>
  <c r="B9" i="4" s="1"/>
  <c r="P19" i="12"/>
  <c r="C14" i="4" s="1"/>
  <c r="O19" i="12"/>
  <c r="B14" i="4" s="1"/>
  <c r="P15" i="8"/>
  <c r="P22" i="8"/>
  <c r="O109" i="19"/>
  <c r="P89" i="19"/>
  <c r="P34" i="10"/>
  <c r="O15" i="8"/>
  <c r="O124" i="19"/>
  <c r="O76" i="19"/>
  <c r="O17" i="19"/>
  <c r="P29" i="19"/>
  <c r="P37" i="19"/>
  <c r="P117" i="19"/>
  <c r="O102" i="19"/>
  <c r="O82" i="19"/>
  <c r="P82" i="19"/>
  <c r="O37" i="19"/>
  <c r="P102" i="19"/>
  <c r="O29" i="19"/>
  <c r="O117" i="19"/>
  <c r="P109" i="19"/>
  <c r="P124" i="19"/>
  <c r="P76" i="19"/>
  <c r="O89" i="19"/>
  <c r="P17" i="19"/>
  <c r="P35" i="8" l="1"/>
  <c r="C10" i="4" s="1"/>
  <c r="B11" i="4"/>
  <c r="P126" i="19"/>
  <c r="C12" i="4" s="1"/>
  <c r="O126" i="19"/>
  <c r="B12" i="4" s="1"/>
  <c r="O35" i="8"/>
  <c r="B10" i="4" s="1"/>
  <c r="O36" i="10"/>
  <c r="B8" i="4" s="1"/>
  <c r="P36" i="10"/>
  <c r="C8" i="4" s="1"/>
  <c r="C11" i="4"/>
  <c r="B18" i="4" l="1"/>
  <c r="D33" i="4" s="1"/>
  <c r="C18" i="4"/>
</calcChain>
</file>

<file path=xl/sharedStrings.xml><?xml version="1.0" encoding="utf-8"?>
<sst xmlns="http://schemas.openxmlformats.org/spreadsheetml/2006/main" count="438" uniqueCount="141">
  <si>
    <t>BTG Sub</t>
  </si>
  <si>
    <t>CC Set</t>
  </si>
  <si>
    <t>SB Set</t>
  </si>
  <si>
    <t>Mag.</t>
  </si>
  <si>
    <t>Small Books</t>
  </si>
  <si>
    <t>Medium Books</t>
  </si>
  <si>
    <t>Big Books</t>
  </si>
  <si>
    <t>Maha-Books</t>
  </si>
  <si>
    <t>DEVOTEES</t>
  </si>
  <si>
    <t>M1</t>
  </si>
  <si>
    <t>S1</t>
  </si>
  <si>
    <t>H1</t>
  </si>
  <si>
    <t>S2</t>
  </si>
  <si>
    <t>H2</t>
  </si>
  <si>
    <t>S3</t>
  </si>
  <si>
    <t>H3</t>
  </si>
  <si>
    <t>S4</t>
  </si>
  <si>
    <t>H4</t>
  </si>
  <si>
    <t>T/BKS</t>
  </si>
  <si>
    <t>Points</t>
  </si>
  <si>
    <t>ISKCON CAPE TOWN</t>
  </si>
  <si>
    <t>TOTAL</t>
  </si>
  <si>
    <t>ISKCON DURBAN</t>
  </si>
  <si>
    <t>Books:</t>
  </si>
  <si>
    <t>Points:</t>
  </si>
  <si>
    <t>Kenya</t>
  </si>
  <si>
    <t>Mauritius</t>
  </si>
  <si>
    <t>South Africa</t>
  </si>
  <si>
    <t>Total:</t>
  </si>
  <si>
    <t xml:space="preserve">ISKCON Bon Accueil Mauritius     Sri Sri Krsna Balaram Mandir </t>
  </si>
  <si>
    <t>ISKCON Phoenix  Sri Sri Radha Gokulananda Mandir</t>
  </si>
  <si>
    <t>mag</t>
  </si>
  <si>
    <t>Country</t>
  </si>
  <si>
    <t>DRC</t>
  </si>
  <si>
    <t>Nigeria</t>
  </si>
  <si>
    <t>Iskcon Nairobi</t>
  </si>
  <si>
    <t>Iskcon Mombassa</t>
  </si>
  <si>
    <t>Togo</t>
  </si>
  <si>
    <t>ISKCON LAGOS</t>
  </si>
  <si>
    <t>ISKCON BENIN CITY</t>
  </si>
  <si>
    <t>ISKCON MIDRAND</t>
  </si>
  <si>
    <t>TEMPLE: Kinshasa</t>
  </si>
  <si>
    <t>TEMPLE: Togo</t>
  </si>
  <si>
    <t>ISKCON STELLENBOSCH</t>
  </si>
  <si>
    <t>ISKCON PRETORIA</t>
  </si>
  <si>
    <t>Cumulative Scores</t>
  </si>
  <si>
    <t>TEMPLE: Ivory Coast</t>
  </si>
  <si>
    <t>Ivory Coast</t>
  </si>
  <si>
    <t>ISKCON EAST LONDON</t>
  </si>
  <si>
    <t>ISKCON PHOENIX</t>
  </si>
  <si>
    <t>ISKCON LENASIA</t>
  </si>
  <si>
    <t>ISKCON SANDTON</t>
  </si>
  <si>
    <t>ISKCON BLOEMFONTEIN</t>
  </si>
  <si>
    <t>ISKCON PORT ELIZABETH</t>
  </si>
  <si>
    <t>ISKCON PIETERMARITZBURG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</si>
  <si>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</si>
  <si>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</si>
  <si>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</si>
  <si>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</si>
  <si>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</si>
  <si>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</si>
  <si>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</si>
  <si>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</si>
  <si>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</si>
  <si>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</si>
  <si>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</si>
  <si>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January </t>
  </si>
  <si>
    <t>ISKCON Triolet Mauritius     Sri Sri Rukmini Dwarkadish Mandir</t>
  </si>
  <si>
    <t>TEMPLE: Zimbabwe</t>
  </si>
  <si>
    <t>Zimbabwe</t>
  </si>
  <si>
    <t>Temple Scores</t>
  </si>
  <si>
    <t>Temple Cumulative scores</t>
  </si>
  <si>
    <t>Ghana</t>
  </si>
  <si>
    <t>Iskcon Eldoret</t>
  </si>
  <si>
    <t>Uganda</t>
  </si>
  <si>
    <t>TEMPLE: Kampala</t>
  </si>
  <si>
    <t>TEMPLE: Dar es Salaam</t>
  </si>
  <si>
    <t>Tanzania</t>
  </si>
  <si>
    <t>ISKCON HAMMANSKRAAL</t>
  </si>
  <si>
    <t>TEMPLE: Blantyre</t>
  </si>
  <si>
    <t>Malawi</t>
  </si>
  <si>
    <t>TEMPLE: Gabarone</t>
  </si>
  <si>
    <t>Botswana</t>
  </si>
  <si>
    <t>ISKCON MAFIKENG</t>
  </si>
  <si>
    <t>ISKCON ABEOKUTA</t>
  </si>
  <si>
    <t>ISKCON JOS</t>
  </si>
  <si>
    <t>ISKCON OTA</t>
  </si>
  <si>
    <t>ISKCON Accra</t>
  </si>
  <si>
    <t>ISKCON Kumasi</t>
  </si>
  <si>
    <t>ISKCON Nkawkaw</t>
  </si>
  <si>
    <t>ISKCON NAKURU CENTRE     KENYA</t>
  </si>
  <si>
    <t>MONTH : July 2026</t>
  </si>
  <si>
    <t xml:space="preserve">Prabhu Govinda Hari &amp; Prabhu Utpala </t>
  </si>
  <si>
    <t>Prabhu Caitanya Prema</t>
  </si>
  <si>
    <t xml:space="preserve">Mother Radharani </t>
  </si>
  <si>
    <t xml:space="preserve">Harinam Party </t>
  </si>
  <si>
    <t xml:space="preserve">Prabhu Srisubanda </t>
  </si>
  <si>
    <t xml:space="preserve">Prabhu Ganga Prasad &amp; Congregation </t>
  </si>
  <si>
    <t>Prabhu Ananta &amp; Mother Arjuna Saki</t>
  </si>
  <si>
    <t xml:space="preserve">Prabhu Kamalaksha and Mother Bindumati </t>
  </si>
  <si>
    <t>ISKCON WARRI</t>
  </si>
  <si>
    <t xml:space="preserve">Prabhu Yadhunath </t>
  </si>
  <si>
    <t xml:space="preserve">Prabhu Guneswara </t>
  </si>
  <si>
    <t xml:space="preserve">Bhakta Israel </t>
  </si>
  <si>
    <t>Nanda Priya dd and Jarati dd</t>
  </si>
  <si>
    <t>Ramachandra Das and Vibhu Caitanya Das</t>
  </si>
  <si>
    <t>Cumulative scores</t>
  </si>
  <si>
    <t>ISKCON Sunyani</t>
  </si>
  <si>
    <t>Damodar das (BCais)</t>
  </si>
  <si>
    <t xml:space="preserve">Radhakund devi dasi </t>
  </si>
  <si>
    <t>Team AGTSP</t>
  </si>
  <si>
    <t>Book Counter</t>
  </si>
  <si>
    <t>Hare Krishna Challengers</t>
  </si>
  <si>
    <t>Exclusive Boos KSIA</t>
  </si>
  <si>
    <t>Nitai Pada Kamala</t>
  </si>
  <si>
    <t>Radhanath’s Gifts</t>
  </si>
  <si>
    <t>The Brhat Mrdanga Team</t>
  </si>
  <si>
    <t>Preggie</t>
  </si>
  <si>
    <t>KRISHNA KIDS SENA</t>
  </si>
  <si>
    <t>JAYDEV DAS</t>
  </si>
  <si>
    <t>RUKMA DAS</t>
  </si>
  <si>
    <t>GIFTSHOP</t>
  </si>
  <si>
    <t>MOHANPRIYA DEVI DASI</t>
  </si>
  <si>
    <t>DWARKA VASINI DEVI DASI</t>
  </si>
  <si>
    <t>DWARKADHISH TEAM</t>
  </si>
  <si>
    <t>Acyuta Kesava Dasa</t>
  </si>
  <si>
    <t>Bimal prabhu</t>
  </si>
  <si>
    <t>Congregation</t>
  </si>
  <si>
    <t>Patita Pavana Das</t>
  </si>
  <si>
    <t>GOPA KUMAR DAS</t>
  </si>
  <si>
    <t>SATYABHAMA DEVI DASI/VINATA DEVI DASI/AKUTI DEVI DASI</t>
  </si>
  <si>
    <t>GIFTSHOP TEAM</t>
  </si>
  <si>
    <t>HARINAAM ANANDA TEAM</t>
  </si>
  <si>
    <t>SUNDARI DEVI DASI</t>
  </si>
  <si>
    <t>DANGHATI LILA DEVI DASI</t>
  </si>
  <si>
    <t>ABHIRAM GOPA DAS AND TEAM</t>
  </si>
  <si>
    <t>SIMLA MATAJI</t>
  </si>
  <si>
    <t>DIVYA RADHIKA DASI</t>
  </si>
  <si>
    <t>DWARKA VASINI DASI</t>
  </si>
  <si>
    <t>PRANAPRIYA DEVI DASI</t>
  </si>
  <si>
    <t>Combined temple and devotees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</si>
</sst>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R&quot;\ * #,##0.00_ ;_ &quot;R&quot;\ * \-#,##0.00_ ;_ &quot;R&quot;\ * &quot;-&quot;??_ ;_ @_ "/>
    <numFmt numFmtId="165" formatCode="0.0"/>
    <numFmt numFmtId="166" formatCode="[$-1C09]General"/>
  </numFmts>
  <fonts count="39">
    <font>
      <sz val="10"/>
      <name val="Arial"/>
    </font>
    <font>
      <sz val="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b/>
      <sz val="8"/>
      <color rgb="FFFF0000"/>
      <name val="Arial"/>
      <family val="2"/>
    </font>
    <font>
      <b/>
      <i/>
      <sz val="8"/>
      <color rgb="FFFF0000"/>
      <name val="Arial"/>
      <family val="2"/>
    </font>
    <font>
      <sz val="10"/>
      <color rgb="FF000000"/>
      <name val="Arial1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8CBE4"/>
      </patternFill>
    </fill>
    <fill>
      <patternFill patternType="solid">
        <fgColor rgb="FFE5B8B6"/>
      </patternFill>
    </fill>
    <fill>
      <patternFill patternType="solid">
        <fgColor rgb="FFD5E3BB"/>
      </patternFill>
    </fill>
    <fill>
      <patternFill patternType="solid">
        <fgColor rgb="FFCABFD8"/>
      </patternFill>
    </fill>
    <fill>
      <patternFill patternType="solid">
        <fgColor rgb="FFB6DDE8"/>
      </patternFill>
    </fill>
    <fill>
      <patternFill patternType="solid">
        <fgColor rgb="FFFBD3B3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hair">
        <color indexed="63"/>
      </left>
      <right/>
      <top style="hair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hair">
        <color indexed="63"/>
      </left>
      <right/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3"/>
      </left>
      <right/>
      <top style="hair">
        <color indexed="63"/>
      </top>
      <bottom style="hair">
        <color indexed="63"/>
      </bottom>
      <diagonal/>
    </border>
    <border>
      <left style="medium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medium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3"/>
      </left>
      <right/>
      <top/>
      <bottom style="hair">
        <color indexed="63"/>
      </bottom>
      <diagonal/>
    </border>
    <border>
      <left style="medium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medium">
        <color indexed="63"/>
      </right>
      <top/>
      <bottom style="hair">
        <color indexed="63"/>
      </bottom>
      <diagonal/>
    </border>
    <border>
      <left style="hair">
        <color indexed="63"/>
      </left>
      <right/>
      <top/>
      <bottom style="hair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theme="4" tint="0.59999389629810485"/>
      </left>
      <right/>
      <top/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74" applyNumberFormat="0" applyAlignment="0" applyProtection="0"/>
    <xf numFmtId="0" fontId="17" fillId="28" borderId="75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76" applyNumberFormat="0" applyFill="0" applyAlignment="0" applyProtection="0"/>
    <xf numFmtId="0" fontId="21" fillId="0" borderId="77" applyNumberFormat="0" applyFill="0" applyAlignment="0" applyProtection="0"/>
    <xf numFmtId="0" fontId="22" fillId="0" borderId="78" applyNumberFormat="0" applyFill="0" applyAlignment="0" applyProtection="0"/>
    <xf numFmtId="0" fontId="22" fillId="0" borderId="0" applyNumberFormat="0" applyFill="0" applyBorder="0" applyAlignment="0" applyProtection="0"/>
    <xf numFmtId="0" fontId="23" fillId="30" borderId="74" applyNumberFormat="0" applyAlignment="0" applyProtection="0"/>
    <xf numFmtId="0" fontId="24" fillId="0" borderId="79" applyNumberFormat="0" applyFill="0" applyAlignment="0" applyProtection="0"/>
    <xf numFmtId="0" fontId="25" fillId="31" borderId="0" applyNumberFormat="0" applyBorder="0" applyAlignment="0" applyProtection="0"/>
    <xf numFmtId="0" fontId="6" fillId="0" borderId="0"/>
    <xf numFmtId="0" fontId="6" fillId="0" borderId="0"/>
    <xf numFmtId="0" fontId="8" fillId="0" borderId="0"/>
    <xf numFmtId="0" fontId="12" fillId="0" borderId="0"/>
    <xf numFmtId="0" fontId="26" fillId="0" borderId="0"/>
    <xf numFmtId="0" fontId="11" fillId="32" borderId="80" applyNumberFormat="0" applyFont="0" applyAlignment="0" applyProtection="0"/>
    <xf numFmtId="0" fontId="27" fillId="27" borderId="81" applyNumberFormat="0" applyAlignment="0" applyProtection="0"/>
    <xf numFmtId="0" fontId="28" fillId="0" borderId="0" applyNumberFormat="0" applyFill="0" applyBorder="0" applyAlignment="0" applyProtection="0"/>
    <xf numFmtId="0" fontId="29" fillId="0" borderId="82" applyNumberFormat="0" applyFill="0" applyAlignment="0" applyProtection="0"/>
    <xf numFmtId="0" fontId="30" fillId="0" borderId="0" applyNumberFormat="0" applyFill="0" applyBorder="0" applyAlignment="0" applyProtection="0"/>
    <xf numFmtId="166" fontId="34" fillId="0" borderId="0" applyBorder="0" applyProtection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7" xfId="0" applyFont="1" applyBorder="1"/>
    <xf numFmtId="165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4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2" fontId="1" fillId="0" borderId="22" xfId="0" applyNumberFormat="1" applyFont="1" applyBorder="1"/>
    <xf numFmtId="0" fontId="4" fillId="0" borderId="15" xfId="0" applyFont="1" applyBorder="1"/>
    <xf numFmtId="0" fontId="1" fillId="0" borderId="0" xfId="0" applyFont="1" applyAlignment="1">
      <alignment horizontal="center"/>
    </xf>
    <xf numFmtId="0" fontId="4" fillId="0" borderId="23" xfId="0" applyFont="1" applyBorder="1" applyAlignment="1">
      <alignment horizontal="right"/>
    </xf>
    <xf numFmtId="1" fontId="4" fillId="0" borderId="15" xfId="0" applyNumberFormat="1" applyFont="1" applyBorder="1"/>
    <xf numFmtId="1" fontId="4" fillId="0" borderId="23" xfId="0" applyNumberFormat="1" applyFont="1" applyBorder="1" applyAlignment="1">
      <alignment horizontal="right"/>
    </xf>
    <xf numFmtId="2" fontId="4" fillId="0" borderId="23" xfId="0" applyNumberFormat="1" applyFont="1" applyBorder="1" applyAlignment="1">
      <alignment horizontal="right"/>
    </xf>
    <xf numFmtId="0" fontId="5" fillId="0" borderId="0" xfId="0" applyFont="1"/>
    <xf numFmtId="0" fontId="4" fillId="0" borderId="0" xfId="0" applyFont="1"/>
    <xf numFmtId="1" fontId="4" fillId="0" borderId="0" xfId="0" applyNumberFormat="1" applyFont="1"/>
    <xf numFmtId="2" fontId="4" fillId="0" borderId="0" xfId="0" applyNumberFormat="1" applyFont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 applyAlignment="1">
      <alignment horizontal="center"/>
    </xf>
    <xf numFmtId="1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1" fillId="0" borderId="27" xfId="0" applyFont="1" applyBorder="1"/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1" xfId="0" applyFont="1" applyBorder="1"/>
    <xf numFmtId="0" fontId="1" fillId="0" borderId="32" xfId="0" applyFont="1" applyBorder="1"/>
    <xf numFmtId="0" fontId="7" fillId="0" borderId="25" xfId="0" applyFont="1" applyBorder="1"/>
    <xf numFmtId="0" fontId="7" fillId="0" borderId="26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4" xfId="0" applyFont="1" applyBorder="1"/>
    <xf numFmtId="0" fontId="6" fillId="0" borderId="0" xfId="39"/>
    <xf numFmtId="0" fontId="6" fillId="0" borderId="0" xfId="39" applyAlignment="1">
      <alignment horizontal="center"/>
    </xf>
    <xf numFmtId="0" fontId="3" fillId="0" borderId="33" xfId="0" applyFont="1" applyBorder="1"/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33" xfId="0" applyFont="1" applyBorder="1" applyAlignment="1">
      <alignment horizontal="left"/>
    </xf>
    <xf numFmtId="0" fontId="3" fillId="0" borderId="37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3" fillId="0" borderId="38" xfId="0" applyFont="1" applyBorder="1"/>
    <xf numFmtId="0" fontId="3" fillId="0" borderId="35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2" fontId="3" fillId="0" borderId="39" xfId="0" applyNumberFormat="1" applyFont="1" applyBorder="1" applyAlignment="1">
      <alignment horizontal="center"/>
    </xf>
    <xf numFmtId="2" fontId="3" fillId="0" borderId="34" xfId="0" applyNumberFormat="1" applyFont="1" applyBorder="1" applyAlignment="1">
      <alignment horizontal="center"/>
    </xf>
    <xf numFmtId="0" fontId="3" fillId="0" borderId="40" xfId="0" applyFont="1" applyBorder="1"/>
    <xf numFmtId="0" fontId="3" fillId="0" borderId="41" xfId="0" applyFont="1" applyBorder="1"/>
    <xf numFmtId="0" fontId="3" fillId="0" borderId="35" xfId="0" applyFont="1" applyBorder="1"/>
    <xf numFmtId="0" fontId="3" fillId="0" borderId="42" xfId="0" applyFont="1" applyBorder="1"/>
    <xf numFmtId="0" fontId="3" fillId="0" borderId="1" xfId="0" applyFont="1" applyBorder="1" applyAlignment="1">
      <alignment horizontal="center"/>
    </xf>
    <xf numFmtId="0" fontId="4" fillId="0" borderId="43" xfId="0" applyFont="1" applyBorder="1"/>
    <xf numFmtId="0" fontId="1" fillId="0" borderId="43" xfId="0" applyFont="1" applyBorder="1" applyAlignment="1">
      <alignment horizontal="center"/>
    </xf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50" xfId="0" applyFont="1" applyBorder="1"/>
    <xf numFmtId="2" fontId="1" fillId="0" borderId="51" xfId="0" applyNumberFormat="1" applyFont="1" applyBorder="1"/>
    <xf numFmtId="0" fontId="1" fillId="0" borderId="46" xfId="0" applyFont="1" applyBorder="1"/>
    <xf numFmtId="0" fontId="4" fillId="0" borderId="42" xfId="0" applyFont="1" applyBorder="1"/>
    <xf numFmtId="0" fontId="4" fillId="0" borderId="52" xfId="0" applyFont="1" applyBorder="1"/>
    <xf numFmtId="0" fontId="1" fillId="0" borderId="53" xfId="0" applyFont="1" applyBorder="1"/>
    <xf numFmtId="0" fontId="2" fillId="0" borderId="0" xfId="0" applyFont="1" applyAlignment="1">
      <alignment horizontal="left"/>
    </xf>
    <xf numFmtId="0" fontId="1" fillId="0" borderId="29" xfId="0" applyFont="1" applyBorder="1" applyAlignment="1">
      <alignment horizontal="right"/>
    </xf>
    <xf numFmtId="0" fontId="1" fillId="0" borderId="54" xfId="0" applyFont="1" applyBorder="1" applyAlignment="1">
      <alignment horizontal="right"/>
    </xf>
    <xf numFmtId="0" fontId="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right"/>
    </xf>
    <xf numFmtId="0" fontId="1" fillId="0" borderId="57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2" fontId="4" fillId="0" borderId="15" xfId="0" applyNumberFormat="1" applyFont="1" applyBorder="1"/>
    <xf numFmtId="0" fontId="1" fillId="0" borderId="28" xfId="0" applyFont="1" applyBorder="1"/>
    <xf numFmtId="0" fontId="32" fillId="0" borderId="0" xfId="0" applyFont="1"/>
    <xf numFmtId="0" fontId="33" fillId="0" borderId="0" xfId="0" applyFont="1"/>
    <xf numFmtId="0" fontId="1" fillId="0" borderId="59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55" xfId="0" applyFont="1" applyBorder="1"/>
    <xf numFmtId="0" fontId="1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1" fillId="0" borderId="66" xfId="0" applyFont="1" applyBorder="1"/>
    <xf numFmtId="0" fontId="1" fillId="0" borderId="67" xfId="0" applyFont="1" applyBorder="1"/>
    <xf numFmtId="1" fontId="4" fillId="0" borderId="20" xfId="0" applyNumberFormat="1" applyFont="1" applyBorder="1"/>
    <xf numFmtId="0" fontId="1" fillId="0" borderId="58" xfId="0" applyFont="1" applyBorder="1"/>
    <xf numFmtId="0" fontId="1" fillId="0" borderId="68" xfId="0" applyFont="1" applyBorder="1"/>
    <xf numFmtId="0" fontId="7" fillId="0" borderId="27" xfId="0" applyFont="1" applyBorder="1"/>
    <xf numFmtId="0" fontId="9" fillId="0" borderId="27" xfId="0" applyFont="1" applyBorder="1"/>
    <xf numFmtId="0" fontId="9" fillId="0" borderId="25" xfId="0" applyFont="1" applyBorder="1"/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4" xfId="0" applyFont="1" applyBorder="1"/>
    <xf numFmtId="0" fontId="1" fillId="0" borderId="69" xfId="0" applyFont="1" applyBorder="1"/>
    <xf numFmtId="0" fontId="1" fillId="0" borderId="7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73" xfId="0" applyFont="1" applyBorder="1" applyAlignment="1">
      <alignment horizontal="center"/>
    </xf>
    <xf numFmtId="0" fontId="10" fillId="0" borderId="27" xfId="0" applyFont="1" applyBorder="1"/>
    <xf numFmtId="0" fontId="10" fillId="0" borderId="25" xfId="0" applyFont="1" applyBorder="1"/>
    <xf numFmtId="0" fontId="10" fillId="0" borderId="26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4" xfId="0" applyFont="1" applyBorder="1"/>
    <xf numFmtId="0" fontId="1" fillId="0" borderId="27" xfId="0" applyFont="1" applyBorder="1" applyAlignment="1">
      <alignment wrapText="1"/>
    </xf>
    <xf numFmtId="0" fontId="1" fillId="0" borderId="28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27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1" fillId="0" borderId="31" xfId="39" applyFont="1" applyBorder="1"/>
    <xf numFmtId="0" fontId="1" fillId="0" borderId="25" xfId="39" applyFont="1" applyBorder="1"/>
    <xf numFmtId="0" fontId="1" fillId="0" borderId="26" xfId="39" applyFont="1" applyBorder="1" applyAlignment="1">
      <alignment horizontal="center"/>
    </xf>
    <xf numFmtId="0" fontId="1" fillId="0" borderId="28" xfId="39" applyFont="1" applyBorder="1" applyAlignment="1">
      <alignment horizontal="center"/>
    </xf>
    <xf numFmtId="0" fontId="1" fillId="0" borderId="29" xfId="39" applyFont="1" applyBorder="1" applyAlignment="1">
      <alignment horizontal="center"/>
    </xf>
    <xf numFmtId="0" fontId="1" fillId="0" borderId="30" xfId="39" applyFont="1" applyBorder="1" applyAlignment="1">
      <alignment horizontal="center"/>
    </xf>
    <xf numFmtId="0" fontId="1" fillId="0" borderId="27" xfId="39" applyFont="1" applyBorder="1" applyAlignment="1">
      <alignment horizontal="center"/>
    </xf>
    <xf numFmtId="0" fontId="6" fillId="33" borderId="0" xfId="39" applyFill="1" applyAlignment="1">
      <alignment horizontal="right" indent="1"/>
    </xf>
    <xf numFmtId="0" fontId="6" fillId="33" borderId="0" xfId="39" applyFill="1"/>
    <xf numFmtId="0" fontId="36" fillId="33" borderId="83" xfId="39" applyFont="1" applyFill="1" applyBorder="1" applyAlignment="1">
      <alignment horizontal="right" indent="1"/>
    </xf>
    <xf numFmtId="0" fontId="36" fillId="33" borderId="0" xfId="39" applyFont="1" applyFill="1" applyAlignment="1">
      <alignment horizontal="right" indent="1"/>
    </xf>
    <xf numFmtId="0" fontId="31" fillId="0" borderId="84" xfId="39" applyFont="1" applyBorder="1" applyAlignment="1">
      <alignment horizontal="right" indent="1"/>
    </xf>
    <xf numFmtId="0" fontId="37" fillId="0" borderId="84" xfId="39" applyFont="1" applyBorder="1" applyAlignment="1">
      <alignment horizontal="right" indent="1"/>
    </xf>
    <xf numFmtId="0" fontId="31" fillId="34" borderId="84" xfId="39" applyFont="1" applyFill="1" applyBorder="1" applyAlignment="1">
      <alignment horizontal="right" indent="1"/>
    </xf>
    <xf numFmtId="2" fontId="31" fillId="34" borderId="84" xfId="39" applyNumberFormat="1" applyFont="1" applyFill="1" applyBorder="1" applyAlignment="1">
      <alignment horizontal="right" indent="1"/>
    </xf>
    <xf numFmtId="2" fontId="31" fillId="35" borderId="84" xfId="39" applyNumberFormat="1" applyFont="1" applyFill="1" applyBorder="1" applyAlignment="1">
      <alignment horizontal="right" indent="1"/>
    </xf>
    <xf numFmtId="1" fontId="31" fillId="0" borderId="84" xfId="39" applyNumberFormat="1" applyFont="1" applyBorder="1" applyAlignment="1">
      <alignment horizontal="right" indent="1"/>
    </xf>
    <xf numFmtId="2" fontId="31" fillId="0" borderId="84" xfId="39" applyNumberFormat="1" applyFont="1" applyBorder="1" applyAlignment="1">
      <alignment horizontal="right" indent="1"/>
    </xf>
    <xf numFmtId="1" fontId="31" fillId="35" borderId="84" xfId="39" applyNumberFormat="1" applyFont="1" applyFill="1" applyBorder="1" applyAlignment="1">
      <alignment horizontal="right" indent="1"/>
    </xf>
    <xf numFmtId="1" fontId="31" fillId="34" borderId="84" xfId="39" applyNumberFormat="1" applyFont="1" applyFill="1" applyBorder="1" applyAlignment="1">
      <alignment horizontal="right" indent="1"/>
    </xf>
    <xf numFmtId="0" fontId="35" fillId="0" borderId="84" xfId="39" applyFont="1" applyBorder="1" applyAlignment="1">
      <alignment horizontal="right" indent="1"/>
    </xf>
    <xf numFmtId="0" fontId="36" fillId="0" borderId="84" xfId="39" applyFont="1" applyBorder="1" applyAlignment="1">
      <alignment horizontal="right" indent="1"/>
    </xf>
    <xf numFmtId="0" fontId="38" fillId="0" borderId="84" xfId="39" applyFont="1" applyBorder="1" applyAlignment="1">
      <alignment horizontal="right" indent="1"/>
    </xf>
    <xf numFmtId="1" fontId="6" fillId="0" borderId="0" xfId="39" applyNumberFormat="1" applyAlignment="1">
      <alignment horizontal="center"/>
    </xf>
    <xf numFmtId="2" fontId="32" fillId="0" borderId="0" xfId="0" applyNumberFormat="1" applyFont="1"/>
    <xf numFmtId="0" fontId="1" fillId="0" borderId="27" xfId="39" applyFont="1" applyBorder="1"/>
    <xf numFmtId="164" fontId="1" fillId="0" borderId="0" xfId="28" applyFont="1" applyFill="1"/>
    <xf numFmtId="164" fontId="1" fillId="0" borderId="65" xfId="28" applyFont="1" applyFill="1" applyBorder="1"/>
    <xf numFmtId="0" fontId="6" fillId="36" borderId="0" xfId="39" applyFill="1" applyAlignment="1">
      <alignment horizontal="center"/>
    </xf>
    <xf numFmtId="0" fontId="1" fillId="0" borderId="85" xfId="0" applyFont="1" applyBorder="1"/>
  </cellXfs>
  <cellStyles count="50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urrency" xfId="28" builtinId="4"/>
    <cellStyle name="Currency 2 2" xfId="29" xr:uid="{00000000-0005-0000-0000-00001C000000}"/>
    <cellStyle name="Excel Built-in Normal" xfId="49" xr:uid="{00000000-0005-0000-0000-00001D000000}"/>
    <cellStyle name="Explanatory Text 2" xfId="30" xr:uid="{00000000-0005-0000-0000-00001E000000}"/>
    <cellStyle name="Good 2" xfId="31" xr:uid="{00000000-0005-0000-0000-00001F000000}"/>
    <cellStyle name="Heading 1 2" xfId="32" xr:uid="{00000000-0005-0000-0000-000020000000}"/>
    <cellStyle name="Heading 2 2" xfId="33" xr:uid="{00000000-0005-0000-0000-000021000000}"/>
    <cellStyle name="Heading 3 2" xfId="34" xr:uid="{00000000-0005-0000-0000-000022000000}"/>
    <cellStyle name="Heading 4 2" xfId="35" xr:uid="{00000000-0005-0000-0000-000023000000}"/>
    <cellStyle name="Input 2" xfId="36" xr:uid="{00000000-0005-0000-0000-000024000000}"/>
    <cellStyle name="Linked Cell 2" xfId="37" xr:uid="{00000000-0005-0000-0000-000025000000}"/>
    <cellStyle name="Neutral 2" xfId="38" xr:uid="{00000000-0005-0000-0000-000026000000}"/>
    <cellStyle name="Normal" xfId="0" builtinId="0"/>
    <cellStyle name="Normal 2" xfId="39" xr:uid="{00000000-0005-0000-0000-000028000000}"/>
    <cellStyle name="Normal 3" xfId="40" xr:uid="{00000000-0005-0000-0000-000029000000}"/>
    <cellStyle name="Normal 4" xfId="41" xr:uid="{00000000-0005-0000-0000-00002A000000}"/>
    <cellStyle name="Normal 5" xfId="42" xr:uid="{00000000-0005-0000-0000-00002B000000}"/>
    <cellStyle name="Normal 6" xfId="43" xr:uid="{00000000-0005-0000-0000-00002C000000}"/>
    <cellStyle name="Note 2" xfId="44" xr:uid="{00000000-0005-0000-0000-00002D000000}"/>
    <cellStyle name="Output 2" xfId="45" xr:uid="{00000000-0005-0000-0000-00002E000000}"/>
    <cellStyle name="Title 2" xfId="46" xr:uid="{00000000-0005-0000-0000-00002F000000}"/>
    <cellStyle name="Total 2" xfId="47" xr:uid="{00000000-0005-0000-0000-000030000000}"/>
    <cellStyle name="Warning Text 2" xfId="48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2024</a:t>
            </a:r>
            <a:r>
              <a:rPr lang="en-ZA" baseline="0"/>
              <a:t> - 2026 Comparison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ZA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Summary!$B$26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rnd">
              <a:solidFill>
                <a:schemeClr val="accent1">
                  <a:alpha val="75000"/>
                </a:schemeClr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Summary!$A$27:$A$38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Summary!$B$27:$B$38</c:f>
              <c:numCache>
                <c:formatCode>General</c:formatCode>
                <c:ptCount val="12"/>
                <c:pt idx="0">
                  <c:v>7945</c:v>
                </c:pt>
                <c:pt idx="1">
                  <c:v>6274</c:v>
                </c:pt>
                <c:pt idx="2">
                  <c:v>8658</c:v>
                </c:pt>
                <c:pt idx="3" formatCode="0">
                  <c:v>8447</c:v>
                </c:pt>
                <c:pt idx="4">
                  <c:v>5540</c:v>
                </c:pt>
                <c:pt idx="5">
                  <c:v>6870</c:v>
                </c:pt>
                <c:pt idx="6">
                  <c:v>8582</c:v>
                </c:pt>
                <c:pt idx="7">
                  <c:v>13095</c:v>
                </c:pt>
                <c:pt idx="8">
                  <c:v>16502</c:v>
                </c:pt>
                <c:pt idx="9">
                  <c:v>7868</c:v>
                </c:pt>
                <c:pt idx="10">
                  <c:v>4580</c:v>
                </c:pt>
                <c:pt idx="11">
                  <c:v>65957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3F-4809-802E-08F584A0C5C1}"/>
            </c:ext>
          </c:extLst>
        </c:ser>
        <c:ser>
          <c:idx val="0"/>
          <c:order val="1"/>
          <c:tx>
            <c:strRef>
              <c:f>Summary!$C$26</c:f>
              <c:strCache>
                <c:ptCount val="1"/>
                <c:pt idx="0">
                  <c:v>2025</c:v>
                </c:pt>
              </c:strCache>
            </c:strRef>
          </c:tx>
          <c:spPr>
            <a:ln w="38100" cap="rnd">
              <a:solidFill>
                <a:srgbClr val="92D050">
                  <a:alpha val="75000"/>
                </a:srgbClr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Summary!$A$27:$A$38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Summary!$C$27:$C$38</c:f>
              <c:numCache>
                <c:formatCode>General</c:formatCode>
                <c:ptCount val="12"/>
                <c:pt idx="0">
                  <c:v>6695</c:v>
                </c:pt>
                <c:pt idx="1">
                  <c:v>8666</c:v>
                </c:pt>
                <c:pt idx="2">
                  <c:v>7173</c:v>
                </c:pt>
                <c:pt idx="3" formatCode="0">
                  <c:v>5307</c:v>
                </c:pt>
                <c:pt idx="4">
                  <c:v>8905</c:v>
                </c:pt>
                <c:pt idx="5">
                  <c:v>4281</c:v>
                </c:pt>
                <c:pt idx="6">
                  <c:v>6183</c:v>
                </c:pt>
                <c:pt idx="7">
                  <c:v>10681</c:v>
                </c:pt>
                <c:pt idx="8">
                  <c:v>7107</c:v>
                </c:pt>
                <c:pt idx="9">
                  <c:v>7310</c:v>
                </c:pt>
                <c:pt idx="10">
                  <c:v>5383</c:v>
                </c:pt>
                <c:pt idx="11">
                  <c:v>65795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8D-4CAC-9256-5E49086BE89E}"/>
            </c:ext>
          </c:extLst>
        </c:ser>
        <c:ser>
          <c:idx val="1"/>
          <c:order val="2"/>
          <c:tx>
            <c:strRef>
              <c:f>Summary!$D$26</c:f>
              <c:strCache>
                <c:ptCount val="1"/>
                <c:pt idx="0">
                  <c:v>2026</c:v>
                </c:pt>
              </c:strCache>
            </c:strRef>
          </c:tx>
          <c:spPr>
            <a:ln w="57150" cap="rnd">
              <a:solidFill>
                <a:srgbClr val="FFC000"/>
              </a:solidFill>
            </a:ln>
            <a:effectLst>
              <a:glow rad="139700">
                <a:srgbClr val="92D050">
                  <a:alpha val="14000"/>
                </a:srgbClr>
              </a:glow>
            </a:effectLst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8188624934095956E-2"/>
                      <c:h val="2.4315767367065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2C72-4C9D-A7AF-38B1119FEF2C}"/>
                </c:ext>
              </c:extLst>
            </c:dLbl>
            <c:dLbl>
              <c:idx val="2"/>
              <c:layout>
                <c:manualLayout>
                  <c:x val="-1.8929273775832409E-2"/>
                  <c:y val="1.9232555942135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C4-4C71-B089-7BE5B4BBFFFE}"/>
                </c:ext>
              </c:extLst>
            </c:dLbl>
            <c:dLbl>
              <c:idx val="3"/>
              <c:layout>
                <c:manualLayout>
                  <c:x val="-1.892927377583245E-2"/>
                  <c:y val="3.0943396971834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C4-4C71-B089-7BE5B4BBF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Summary!$A$27:$A$38</c:f>
              <c:strCache>
                <c:ptCount val="12"/>
                <c:pt idx="0">
                  <c:v>January 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Summary!$D$27:$D$33</c:f>
              <c:numCache>
                <c:formatCode>General</c:formatCode>
                <c:ptCount val="7"/>
                <c:pt idx="0">
                  <c:v>6056</c:v>
                </c:pt>
                <c:pt idx="1">
                  <c:v>14782</c:v>
                </c:pt>
                <c:pt idx="2">
                  <c:v>7043</c:v>
                </c:pt>
                <c:pt idx="3" formatCode="0">
                  <c:v>6194</c:v>
                </c:pt>
                <c:pt idx="4">
                  <c:v>12458</c:v>
                </c:pt>
                <c:pt idx="5">
                  <c:v>9627</c:v>
                </c:pt>
                <c:pt idx="6">
                  <c:v>13215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8D-4CAC-9256-5E49086BE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302208"/>
        <c:axId val="545292488"/>
      </c:lineChart>
      <c:catAx>
        <c:axId val="54530220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292488"/>
        <c:crosses val="autoZero"/>
        <c:auto val="1"/>
        <c:lblAlgn val="ctr"/>
        <c:lblOffset val="100"/>
        <c:noMultiLvlLbl val="0"/>
      </c:catAx>
      <c:valAx>
        <c:axId val="545292488"/>
        <c:scaling>
          <c:orientation val="minMax"/>
          <c:max val="70000"/>
          <c:min val="10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302208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2.0844187971574106E-3"/>
          <c:y val="0.45710952271069111"/>
          <c:w val="6.4867112967538609E-2"/>
          <c:h val="0.128033889904468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ZA"/>
              <a:t>Books vs</a:t>
            </a:r>
            <a:r>
              <a:rPr lang="en-ZA" baseline="0"/>
              <a:t> Points Comparison</a:t>
            </a:r>
            <a:endParaRPr lang="en-Z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Books: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1"/>
              <c:layout>
                <c:manualLayout>
                  <c:x val="0"/>
                  <c:y val="8.37810232911963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4C-4D33-9D06-9B1BCD3D6AE2}"/>
                </c:ext>
              </c:extLst>
            </c:dLbl>
            <c:dLbl>
              <c:idx val="3"/>
              <c:layout>
                <c:manualLayout>
                  <c:x val="2.0912117402930837E-3"/>
                  <c:y val="0.103514430965673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4C-4D33-9D06-9B1BCD3D6AE2}"/>
                </c:ext>
              </c:extLst>
            </c:dLbl>
            <c:dLbl>
              <c:idx val="4"/>
              <c:layout>
                <c:manualLayout>
                  <c:x val="0"/>
                  <c:y val="7.94847690775842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C-4D33-9D06-9B1BCD3D6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Summary!$A$3:$A$16</c15:sqref>
                  </c15:fullRef>
                </c:ext>
              </c:extLst>
              <c:f>Summary!$A$4:$A$16</c:f>
              <c:strCache>
                <c:ptCount val="5"/>
                <c:pt idx="0">
                  <c:v>Ghana</c:v>
                </c:pt>
                <c:pt idx="1">
                  <c:v>Kenya</c:v>
                </c:pt>
                <c:pt idx="2">
                  <c:v>Mauritius</c:v>
                </c:pt>
                <c:pt idx="3">
                  <c:v>Nigeria</c:v>
                </c:pt>
                <c:pt idx="4">
                  <c:v>South Africa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Summary!$B$3:$B$16</c15:sqref>
                  </c15:fullRef>
                </c:ext>
              </c:extLst>
              <c:f>Summary!$B$4:$B$16</c:f>
              <c:numCache>
                <c:formatCode>0</c:formatCode>
                <c:ptCount val="5"/>
                <c:pt idx="0">
                  <c:v>2177</c:v>
                </c:pt>
                <c:pt idx="1">
                  <c:v>1586</c:v>
                </c:pt>
                <c:pt idx="2" formatCode="General">
                  <c:v>6168</c:v>
                </c:pt>
                <c:pt idx="3">
                  <c:v>1456</c:v>
                </c:pt>
                <c:pt idx="4">
                  <c:v>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43-4C6B-9ABA-228EAE8FA7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97595072"/>
        <c:axId val="497596152"/>
      </c:barChart>
      <c:lineChart>
        <c:grouping val="standard"/>
        <c:varyColors val="0"/>
        <c:ser>
          <c:idx val="1"/>
          <c:order val="1"/>
          <c:tx>
            <c:strRef>
              <c:f>Summary!$C$2</c:f>
              <c:strCache>
                <c:ptCount val="1"/>
                <c:pt idx="0">
                  <c:v>Points: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2.7396520421258962E-2"/>
                  <c:y val="5.4227850564599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F8-4B77-A5E9-54039DCFF2FD}"/>
                </c:ext>
              </c:extLst>
            </c:dLbl>
            <c:dLbl>
              <c:idx val="1"/>
              <c:layout>
                <c:manualLayout>
                  <c:x val="-2.0948754773972945E-2"/>
                  <c:y val="7.1584500727551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4C-4D33-9D06-9B1BCD3D6AE2}"/>
                </c:ext>
              </c:extLst>
            </c:dLbl>
            <c:dLbl>
              <c:idx val="2"/>
              <c:layout>
                <c:manualLayout>
                  <c:x val="-1.3447590268928561E-2"/>
                  <c:y val="-5.8111294033649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F8-4B77-A5E9-54039DCFF2FD}"/>
                </c:ext>
              </c:extLst>
            </c:dLbl>
            <c:dLbl>
              <c:idx val="3"/>
              <c:layout>
                <c:manualLayout>
                  <c:x val="-1.5720725423239851E-2"/>
                  <c:y val="5.527719635349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4C-4D33-9D06-9B1BCD3D6AE2}"/>
                </c:ext>
              </c:extLst>
            </c:dLbl>
            <c:dLbl>
              <c:idx val="4"/>
              <c:layout>
                <c:manualLayout>
                  <c:x val="-1.7811937163533086E-2"/>
                  <c:y val="7.8832191560463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4C-4D33-9D06-9B1BCD3D6AE2}"/>
                </c:ext>
              </c:extLst>
            </c:dLbl>
            <c:dLbl>
              <c:idx val="7"/>
              <c:layout>
                <c:manualLayout>
                  <c:x val="-1.9773367812418435E-2"/>
                  <c:y val="-4.4771003941613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F8-4B77-A5E9-54039DCFF2FD}"/>
                </c:ext>
              </c:extLst>
            </c:dLbl>
            <c:dLbl>
              <c:idx val="8"/>
              <c:layout>
                <c:manualLayout>
                  <c:x val="-1.9773367812418435E-2"/>
                  <c:y val="-5.620553830621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F8-4B77-A5E9-54039DCFF2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Summary!$A$3:$A$16</c15:sqref>
                  </c15:fullRef>
                </c:ext>
              </c:extLst>
              <c:f>Summary!$A$4:$A$16</c:f>
              <c:strCache>
                <c:ptCount val="5"/>
                <c:pt idx="0">
                  <c:v>Ghana</c:v>
                </c:pt>
                <c:pt idx="1">
                  <c:v>Kenya</c:v>
                </c:pt>
                <c:pt idx="2">
                  <c:v>Mauritius</c:v>
                </c:pt>
                <c:pt idx="3">
                  <c:v>Nigeria</c:v>
                </c:pt>
                <c:pt idx="4">
                  <c:v>South Africa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Summary!$C$3:$C$16</c15:sqref>
                  </c15:fullRef>
                </c:ext>
              </c:extLst>
              <c:f>Summary!$C$4:$C$16</c:f>
              <c:numCache>
                <c:formatCode>0.00</c:formatCode>
                <c:ptCount val="5"/>
                <c:pt idx="0">
                  <c:v>792.7</c:v>
                </c:pt>
                <c:pt idx="1">
                  <c:v>784.75</c:v>
                </c:pt>
                <c:pt idx="2">
                  <c:v>3873.5</c:v>
                </c:pt>
                <c:pt idx="3">
                  <c:v>675.75</c:v>
                </c:pt>
                <c:pt idx="4">
                  <c:v>856.8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43-4C6B-9ABA-228EAE8FA7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7595072"/>
        <c:axId val="497596152"/>
      </c:lineChart>
      <c:catAx>
        <c:axId val="497595072"/>
        <c:scaling>
          <c:orientation val="minMax"/>
        </c:scaling>
        <c:delete val="0"/>
        <c:axPos val="b"/>
        <c:minorGridlines>
          <c:spPr>
            <a:ln>
              <a:solidFill>
                <a:schemeClr val="lt1">
                  <a:lumMod val="95000"/>
                  <a:alpha val="5000"/>
                </a:schemeClr>
              </a:solidFill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596152"/>
        <c:crosses val="autoZero"/>
        <c:auto val="1"/>
        <c:lblAlgn val="ctr"/>
        <c:lblOffset val="100"/>
        <c:noMultiLvlLbl val="0"/>
      </c:catAx>
      <c:valAx>
        <c:axId val="497596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595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663787</xdr:colOff>
      <xdr:row>0</xdr:row>
      <xdr:rowOff>2</xdr:rowOff>
    </xdr:from>
    <xdr:to>
      <xdr:col>23</xdr:col>
      <xdr:colOff>591609</xdr:colOff>
      <xdr:row>43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79C2D7-7639-444C-AEDA-0B538CC1D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16297</xdr:colOff>
      <xdr:row>43</xdr:row>
      <xdr:rowOff>60537</xdr:rowOff>
    </xdr:from>
    <xdr:to>
      <xdr:col>13</xdr:col>
      <xdr:colOff>232832</xdr:colOff>
      <xdr:row>84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DA18E8C-694A-44A0-8187-933760FF7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edelsevier-my.sharepoint.com/Users/jithanm/AppData/Local/Temp/Kenya%20Book%20Scores%20-%20july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edelsevier-my.sharepoint.com/Users/jithanm/AppData/Local/Temp/04.%20Africa%20Book%20Scores%20-%20%20April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lawi"/>
      <sheetName val="Mauritius"/>
      <sheetName val="South Africa"/>
      <sheetName val="Summary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hana"/>
      <sheetName val="Kenya"/>
      <sheetName val="Malawi"/>
      <sheetName val="Mauritius"/>
      <sheetName val="South Africa"/>
      <sheetName val="Summa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98BFD-86EE-4A71-B7C3-0385583995BF}">
  <dimension ref="B2:P15"/>
  <sheetViews>
    <sheetView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3.33203125" style="1" customWidth="1"/>
    <col min="3" max="3" width="9.6640625" style="1" customWidth="1"/>
    <col min="4" max="4" width="6.33203125" style="1" customWidth="1"/>
    <col min="5" max="5" width="6" style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customWidth="1"/>
    <col min="17" max="17" width="10" style="1" customWidth="1"/>
    <col min="18" max="16384" width="9.109375" style="1"/>
  </cols>
  <sheetData>
    <row r="2" spans="2:16" ht="13.2">
      <c r="B2" s="2" t="s">
        <v>81</v>
      </c>
    </row>
    <row r="3" spans="2:16" ht="13.2">
      <c r="B3" s="2" t="s">
        <v>91</v>
      </c>
      <c r="C3" s="2"/>
      <c r="D3" s="2"/>
      <c r="E3" s="2"/>
    </row>
    <row r="4" spans="2:16">
      <c r="B4" s="68"/>
      <c r="C4" s="69" t="s">
        <v>0</v>
      </c>
      <c r="D4" s="69" t="s">
        <v>1</v>
      </c>
      <c r="E4" s="68" t="s">
        <v>2</v>
      </c>
      <c r="F4" s="70" t="s">
        <v>3</v>
      </c>
      <c r="G4" s="71" t="s">
        <v>4</v>
      </c>
      <c r="H4" s="72"/>
      <c r="I4" s="73" t="s">
        <v>5</v>
      </c>
      <c r="J4" s="74"/>
      <c r="K4" s="75" t="s">
        <v>6</v>
      </c>
      <c r="L4" s="69"/>
      <c r="M4" s="75" t="s">
        <v>7</v>
      </c>
      <c r="N4" s="74"/>
      <c r="O4" s="68"/>
      <c r="P4" s="68"/>
    </row>
    <row r="5" spans="2:16">
      <c r="B5" s="76"/>
      <c r="C5" s="12"/>
      <c r="D5" s="13">
        <v>36</v>
      </c>
      <c r="E5" s="30">
        <v>72</v>
      </c>
      <c r="F5" s="77">
        <v>0.1</v>
      </c>
      <c r="G5" s="78">
        <v>0.25</v>
      </c>
      <c r="H5" s="78">
        <v>0.25</v>
      </c>
      <c r="I5" s="74">
        <v>0.5</v>
      </c>
      <c r="J5" s="78">
        <v>0.5</v>
      </c>
      <c r="K5" s="79">
        <v>1</v>
      </c>
      <c r="L5" s="80">
        <v>1</v>
      </c>
      <c r="M5" s="79">
        <v>2</v>
      </c>
      <c r="N5" s="79">
        <v>2</v>
      </c>
      <c r="O5" s="81"/>
      <c r="P5" s="82"/>
    </row>
    <row r="6" spans="2:16">
      <c r="B6" s="83" t="s">
        <v>8</v>
      </c>
      <c r="C6" s="84"/>
      <c r="D6" s="84"/>
      <c r="E6" s="84"/>
      <c r="F6" s="77" t="s">
        <v>9</v>
      </c>
      <c r="G6" s="85" t="s">
        <v>10</v>
      </c>
      <c r="H6" s="85" t="s">
        <v>11</v>
      </c>
      <c r="I6" s="72" t="s">
        <v>12</v>
      </c>
      <c r="J6" s="85" t="s">
        <v>13</v>
      </c>
      <c r="K6" s="85" t="s">
        <v>14</v>
      </c>
      <c r="L6" s="77" t="s">
        <v>15</v>
      </c>
      <c r="M6" s="85" t="s">
        <v>16</v>
      </c>
      <c r="N6" s="85" t="s">
        <v>17</v>
      </c>
      <c r="O6" s="72" t="s">
        <v>18</v>
      </c>
      <c r="P6" s="77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 ht="10.8" thickBot="1">
      <c r="B8" s="32"/>
      <c r="C8" s="32"/>
      <c r="D8" s="32"/>
      <c r="E8" s="32"/>
      <c r="F8" s="33"/>
      <c r="G8" s="33"/>
      <c r="H8" s="33"/>
      <c r="I8" s="33"/>
      <c r="J8" s="33"/>
      <c r="K8" s="33"/>
      <c r="L8" s="33"/>
      <c r="M8" s="33"/>
      <c r="N8" s="33"/>
      <c r="O8" s="34"/>
      <c r="P8" s="34"/>
    </row>
    <row r="9" spans="2:16">
      <c r="B9" s="89"/>
      <c r="C9" s="98"/>
      <c r="D9" s="90"/>
      <c r="E9" s="90"/>
      <c r="F9" s="135"/>
      <c r="G9" s="136"/>
      <c r="H9" s="137"/>
      <c r="I9" s="138"/>
      <c r="J9" s="137"/>
      <c r="K9" s="136"/>
      <c r="L9" s="139"/>
      <c r="M9" s="136"/>
      <c r="N9" s="137"/>
      <c r="O9" s="96">
        <f t="shared" ref="O9:O14" si="0">SUM(F9:N9)</f>
        <v>0</v>
      </c>
      <c r="P9" s="97">
        <f>(D9*$D$5)+(E9*$E$5)+(F9*$F$5)+(G9*$G$5)+(H9*$H$5)+(I9*$I$5)+(J9*$J$5)+(K9*$K$5)+(L9*$L$5)+(M9*$M$5)+(N9*$N$5)</f>
        <v>0</v>
      </c>
    </row>
    <row r="10" spans="2:16">
      <c r="B10" s="89"/>
      <c r="C10" s="98"/>
      <c r="D10" s="90"/>
      <c r="E10" s="90"/>
      <c r="F10" s="113"/>
      <c r="G10" s="114"/>
      <c r="H10" s="115"/>
      <c r="I10" s="94"/>
      <c r="J10" s="115"/>
      <c r="K10" s="114"/>
      <c r="L10" s="95"/>
      <c r="M10" s="114"/>
      <c r="N10" s="115"/>
      <c r="O10" s="96">
        <f t="shared" si="0"/>
        <v>0</v>
      </c>
      <c r="P10" s="97">
        <f>(D10*$D$5)+(E10*$E$5)+(F10*$F$5)+(G10*$G$5)+(H10*$H$5)+(I10*$I$5)+(J10*$J$5)+(K10*$K$5)+(L10*$L$5)+(M10*$M$5)+(N10*$N$5)</f>
        <v>0</v>
      </c>
    </row>
    <row r="11" spans="2:16">
      <c r="B11" s="89"/>
      <c r="C11" s="98"/>
      <c r="D11" s="90"/>
      <c r="E11" s="90"/>
      <c r="F11" s="113"/>
      <c r="G11" s="114"/>
      <c r="H11" s="115"/>
      <c r="I11" s="94"/>
      <c r="J11" s="115"/>
      <c r="K11" s="114"/>
      <c r="L11" s="95"/>
      <c r="M11" s="114"/>
      <c r="N11" s="115"/>
      <c r="O11" s="96">
        <f t="shared" ref="O11:O13" si="1">SUM(F11:N11)</f>
        <v>0</v>
      </c>
      <c r="P11" s="97">
        <f t="shared" ref="P11:P13" si="2">(F11*$F$5)+(G11*$G$5)+(H11*$H$5)+(I11*$I$5)+(J11*$J$5)+(K11*$K$5)+(L11*$L$5)+(M11*$M$5)+(N11*$N$5)</f>
        <v>0</v>
      </c>
    </row>
    <row r="12" spans="2:16">
      <c r="B12" s="89"/>
      <c r="C12" s="98"/>
      <c r="D12" s="90"/>
      <c r="E12" s="90"/>
      <c r="F12" s="113"/>
      <c r="G12" s="114"/>
      <c r="H12" s="115"/>
      <c r="I12" s="94"/>
      <c r="J12" s="115"/>
      <c r="K12" s="114"/>
      <c r="L12" s="95"/>
      <c r="M12" s="114"/>
      <c r="N12" s="115"/>
      <c r="O12" s="96">
        <f t="shared" si="1"/>
        <v>0</v>
      </c>
      <c r="P12" s="97">
        <f t="shared" si="2"/>
        <v>0</v>
      </c>
    </row>
    <row r="13" spans="2:16">
      <c r="B13" s="89"/>
      <c r="C13" s="98"/>
      <c r="D13" s="90"/>
      <c r="E13" s="90"/>
      <c r="F13" s="113"/>
      <c r="G13" s="114"/>
      <c r="H13" s="115"/>
      <c r="I13" s="94"/>
      <c r="J13" s="115"/>
      <c r="K13" s="114"/>
      <c r="L13" s="95"/>
      <c r="M13" s="114"/>
      <c r="N13" s="115"/>
      <c r="O13" s="96">
        <f t="shared" si="1"/>
        <v>0</v>
      </c>
      <c r="P13" s="97">
        <f t="shared" si="2"/>
        <v>0</v>
      </c>
    </row>
    <row r="14" spans="2:16">
      <c r="B14" s="89"/>
      <c r="C14" s="98"/>
      <c r="D14" s="90"/>
      <c r="E14" s="90"/>
      <c r="F14" s="113"/>
      <c r="G14" s="114"/>
      <c r="H14" s="115"/>
      <c r="I14" s="94"/>
      <c r="J14" s="115"/>
      <c r="K14" s="114"/>
      <c r="L14" s="95"/>
      <c r="M14" s="114"/>
      <c r="N14" s="115"/>
      <c r="O14" s="96">
        <f t="shared" si="0"/>
        <v>0</v>
      </c>
      <c r="P14" s="97">
        <f t="shared" ref="P14" si="3">(F14*$F$5)+(G14*$G$5)+(H14*$H$5)+(I14*$I$5)+(J14*$J$5)+(K14*$K$5)+(L14*$L$5)+(M14*$M$5)+(N14*$N$5)</f>
        <v>0</v>
      </c>
    </row>
    <row r="15" spans="2:16">
      <c r="B15" s="99" t="s">
        <v>21</v>
      </c>
      <c r="C15" s="99">
        <f t="shared" ref="C15:P15" si="4">SUM(C9:C14)</f>
        <v>0</v>
      </c>
      <c r="D15" s="99">
        <f t="shared" si="4"/>
        <v>0</v>
      </c>
      <c r="E15" s="99">
        <f t="shared" si="4"/>
        <v>0</v>
      </c>
      <c r="F15" s="99">
        <f t="shared" si="4"/>
        <v>0</v>
      </c>
      <c r="G15" s="99">
        <f t="shared" si="4"/>
        <v>0</v>
      </c>
      <c r="H15" s="99">
        <f t="shared" si="4"/>
        <v>0</v>
      </c>
      <c r="I15" s="99">
        <f t="shared" si="4"/>
        <v>0</v>
      </c>
      <c r="J15" s="99">
        <f t="shared" si="4"/>
        <v>0</v>
      </c>
      <c r="K15" s="99">
        <f t="shared" si="4"/>
        <v>0</v>
      </c>
      <c r="L15" s="99">
        <f t="shared" si="4"/>
        <v>0</v>
      </c>
      <c r="M15" s="99">
        <f t="shared" si="4"/>
        <v>0</v>
      </c>
      <c r="N15" s="99">
        <f t="shared" si="4"/>
        <v>0</v>
      </c>
      <c r="O15" s="99">
        <f t="shared" si="4"/>
        <v>0</v>
      </c>
      <c r="P15" s="99">
        <f t="shared" si="4"/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CDC2-8A7D-4453-8BBE-4D74DE05CB6F}">
  <dimension ref="B2:P16"/>
  <sheetViews>
    <sheetView zoomScaleNormal="100"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7.109375" style="1" bestFit="1" customWidth="1"/>
    <col min="3" max="3" width="9.6640625" style="1" customWidth="1"/>
    <col min="4" max="4" width="6.33203125" style="1" bestFit="1" customWidth="1"/>
    <col min="5" max="5" width="6" style="1" bestFit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5.44140625" style="1" bestFit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2" spans="2:16" ht="13.2">
      <c r="B2" s="2" t="s">
        <v>76</v>
      </c>
    </row>
    <row r="3" spans="2:16" ht="13.2">
      <c r="B3" s="2" t="s">
        <v>91</v>
      </c>
      <c r="C3" s="2"/>
      <c r="D3" s="2"/>
      <c r="E3" s="2"/>
    </row>
    <row r="4" spans="2:16">
      <c r="B4" s="3"/>
      <c r="C4" s="4" t="s">
        <v>0</v>
      </c>
      <c r="D4" s="4" t="s">
        <v>1</v>
      </c>
      <c r="E4" s="3" t="s">
        <v>2</v>
      </c>
      <c r="F4" s="5" t="s">
        <v>3</v>
      </c>
      <c r="G4" s="6" t="s">
        <v>4</v>
      </c>
      <c r="H4" s="7"/>
      <c r="I4" s="8" t="s">
        <v>5</v>
      </c>
      <c r="J4" s="9"/>
      <c r="K4" s="10" t="s">
        <v>6</v>
      </c>
      <c r="L4" s="4"/>
      <c r="M4" s="10" t="s">
        <v>7</v>
      </c>
      <c r="N4" s="9"/>
      <c r="O4" s="3"/>
      <c r="P4" s="3"/>
    </row>
    <row r="5" spans="2:16">
      <c r="B5" s="11"/>
      <c r="C5" s="12"/>
      <c r="D5" s="13">
        <v>36</v>
      </c>
      <c r="E5" s="30">
        <v>72</v>
      </c>
      <c r="F5" s="14">
        <v>0.1</v>
      </c>
      <c r="G5" s="15">
        <v>0.25</v>
      </c>
      <c r="H5" s="16">
        <v>0.25</v>
      </c>
      <c r="I5" s="17">
        <v>0.5</v>
      </c>
      <c r="J5" s="16">
        <v>0.5</v>
      </c>
      <c r="K5" s="19">
        <v>1</v>
      </c>
      <c r="L5" s="18">
        <v>1</v>
      </c>
      <c r="M5" s="19">
        <v>2</v>
      </c>
      <c r="N5" s="20">
        <v>2</v>
      </c>
      <c r="O5" s="21"/>
      <c r="P5" s="22"/>
    </row>
    <row r="6" spans="2:16" ht="10.8" thickBot="1">
      <c r="B6" s="23" t="s">
        <v>8</v>
      </c>
      <c r="C6" s="24"/>
      <c r="D6" s="24"/>
      <c r="E6" s="24"/>
      <c r="F6" s="25" t="s">
        <v>9</v>
      </c>
      <c r="G6" s="26" t="s">
        <v>10</v>
      </c>
      <c r="H6" s="27" t="s">
        <v>11</v>
      </c>
      <c r="I6" s="28" t="s">
        <v>12</v>
      </c>
      <c r="J6" s="27" t="s">
        <v>13</v>
      </c>
      <c r="K6" s="26" t="s">
        <v>14</v>
      </c>
      <c r="L6" s="29" t="s">
        <v>15</v>
      </c>
      <c r="M6" s="26" t="s">
        <v>16</v>
      </c>
      <c r="N6" s="27" t="s">
        <v>17</v>
      </c>
      <c r="O6" s="28" t="s">
        <v>18</v>
      </c>
      <c r="P6" s="29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 ht="10.8" thickBot="1">
      <c r="B8" s="32"/>
      <c r="C8" s="32"/>
      <c r="D8" s="32"/>
      <c r="E8" s="32"/>
      <c r="F8" s="33"/>
      <c r="G8" s="33"/>
      <c r="H8" s="33"/>
      <c r="I8" s="33"/>
      <c r="J8" s="33"/>
      <c r="K8" s="33"/>
      <c r="L8" s="33"/>
      <c r="M8" s="33"/>
      <c r="N8" s="33"/>
      <c r="O8" s="34"/>
      <c r="P8" s="34"/>
    </row>
    <row r="9" spans="2:16">
      <c r="B9" s="52"/>
      <c r="C9" s="57"/>
      <c r="D9" s="48"/>
      <c r="E9" s="48"/>
      <c r="F9" s="49"/>
      <c r="G9" s="53"/>
      <c r="H9" s="54"/>
      <c r="I9" s="55"/>
      <c r="J9" s="54"/>
      <c r="K9" s="53"/>
      <c r="L9" s="56"/>
      <c r="M9" s="53"/>
      <c r="N9" s="54"/>
      <c r="O9" s="35">
        <f t="shared" ref="O9:O11" si="0">SUM(F9:N9)</f>
        <v>0</v>
      </c>
      <c r="P9" s="36">
        <f>(D9*$D$5)+(E9*$E$5)+(F9*$F$5)+(G9*$G$5)+(H9*$H$5)+(I9*$I$5)+(J9*$J$5)+(K9*$K$5)+(L9*$L$5)+(M9*$M$5)+(N9*$N$5)</f>
        <v>0</v>
      </c>
    </row>
    <row r="10" spans="2:16">
      <c r="B10" s="52"/>
      <c r="C10" s="65"/>
      <c r="D10" s="59"/>
      <c r="E10" s="59"/>
      <c r="F10" s="60"/>
      <c r="G10" s="61"/>
      <c r="H10" s="62"/>
      <c r="I10" s="63"/>
      <c r="J10" s="62"/>
      <c r="K10" s="61"/>
      <c r="L10" s="64"/>
      <c r="M10" s="61"/>
      <c r="N10" s="62"/>
      <c r="O10" s="35">
        <f t="shared" si="0"/>
        <v>0</v>
      </c>
      <c r="P10" s="36">
        <f t="shared" ref="P10:P11" si="1">(D10*$D$5)+(E10*$E$5)+(F10*$F$5)+(G10*$G$5)+(H10*$H$5)+(I10*$I$5)+(J10*$J$5)+(K10*$K$5)+(L10*$L$5)+(M10*$M$5)+(N10*$N$5)</f>
        <v>0</v>
      </c>
    </row>
    <row r="11" spans="2:16">
      <c r="B11" s="125"/>
      <c r="C11" s="65"/>
      <c r="D11" s="59"/>
      <c r="E11" s="59"/>
      <c r="F11" s="60"/>
      <c r="G11" s="61"/>
      <c r="H11" s="62"/>
      <c r="I11" s="63"/>
      <c r="J11" s="62"/>
      <c r="K11" s="61"/>
      <c r="L11" s="64"/>
      <c r="M11" s="61"/>
      <c r="N11" s="62"/>
      <c r="O11" s="35">
        <f t="shared" si="0"/>
        <v>0</v>
      </c>
      <c r="P11" s="36">
        <f t="shared" si="1"/>
        <v>0</v>
      </c>
    </row>
    <row r="12" spans="2:16" ht="10.8" thickBot="1">
      <c r="B12" s="37" t="s">
        <v>21</v>
      </c>
      <c r="C12" s="37">
        <f t="shared" ref="C12:P12" si="2">SUM(C9:C11)</f>
        <v>0</v>
      </c>
      <c r="D12" s="37">
        <f t="shared" si="2"/>
        <v>0</v>
      </c>
      <c r="E12" s="37">
        <f t="shared" si="2"/>
        <v>0</v>
      </c>
      <c r="F12" s="37">
        <f t="shared" si="2"/>
        <v>0</v>
      </c>
      <c r="G12" s="37">
        <f t="shared" si="2"/>
        <v>0</v>
      </c>
      <c r="H12" s="37">
        <f t="shared" si="2"/>
        <v>0</v>
      </c>
      <c r="I12" s="37">
        <f t="shared" si="2"/>
        <v>0</v>
      </c>
      <c r="J12" s="37">
        <f t="shared" si="2"/>
        <v>0</v>
      </c>
      <c r="K12" s="37">
        <f t="shared" si="2"/>
        <v>0</v>
      </c>
      <c r="L12" s="37">
        <f t="shared" si="2"/>
        <v>0</v>
      </c>
      <c r="M12" s="37">
        <f t="shared" si="2"/>
        <v>0</v>
      </c>
      <c r="N12" s="37">
        <f t="shared" si="2"/>
        <v>0</v>
      </c>
      <c r="O12" s="37">
        <f t="shared" si="2"/>
        <v>0</v>
      </c>
      <c r="P12" s="37">
        <f t="shared" si="2"/>
        <v>0</v>
      </c>
    </row>
    <row r="13" spans="2:16">
      <c r="F13" s="38"/>
      <c r="G13" s="38"/>
      <c r="H13" s="38"/>
      <c r="I13" s="38"/>
      <c r="J13" s="38"/>
      <c r="K13" s="38"/>
      <c r="L13" s="38"/>
      <c r="M13" s="38"/>
      <c r="N13" s="38"/>
    </row>
    <row r="14" spans="2:16" ht="12" customHeight="1"/>
    <row r="16" spans="2:16">
      <c r="M16" s="111"/>
      <c r="N16" s="111"/>
      <c r="O16" s="111"/>
      <c r="P16" s="111"/>
    </row>
  </sheetData>
  <pageMargins left="0.19685039370078741" right="0.35433070866141736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P23"/>
  <sheetViews>
    <sheetView zoomScaleNormal="100"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7.109375" style="1" bestFit="1" customWidth="1"/>
    <col min="3" max="3" width="9.6640625" style="1" customWidth="1"/>
    <col min="4" max="4" width="6.33203125" style="1" bestFit="1" customWidth="1"/>
    <col min="5" max="5" width="6" style="1" bestFit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5.44140625" style="1" bestFit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2" spans="2:16" ht="13.2">
      <c r="B2" s="2" t="s">
        <v>42</v>
      </c>
    </row>
    <row r="3" spans="2:16" ht="13.2">
      <c r="B3" s="2" t="s">
        <v>91</v>
      </c>
      <c r="C3" s="2"/>
      <c r="D3" s="2"/>
      <c r="E3" s="2"/>
    </row>
    <row r="4" spans="2:16">
      <c r="B4" s="3"/>
      <c r="C4" s="4" t="s">
        <v>0</v>
      </c>
      <c r="D4" s="4" t="s">
        <v>1</v>
      </c>
      <c r="E4" s="3" t="s">
        <v>2</v>
      </c>
      <c r="F4" s="5" t="s">
        <v>3</v>
      </c>
      <c r="G4" s="6" t="s">
        <v>4</v>
      </c>
      <c r="H4" s="7"/>
      <c r="I4" s="8" t="s">
        <v>5</v>
      </c>
      <c r="J4" s="9"/>
      <c r="K4" s="10" t="s">
        <v>6</v>
      </c>
      <c r="L4" s="4"/>
      <c r="M4" s="10" t="s">
        <v>7</v>
      </c>
      <c r="N4" s="9"/>
      <c r="O4" s="3"/>
      <c r="P4" s="3"/>
    </row>
    <row r="5" spans="2:16">
      <c r="B5" s="11"/>
      <c r="C5" s="12"/>
      <c r="D5" s="13">
        <v>36</v>
      </c>
      <c r="E5" s="30">
        <v>72</v>
      </c>
      <c r="F5" s="14">
        <v>0.1</v>
      </c>
      <c r="G5" s="15">
        <v>0.25</v>
      </c>
      <c r="H5" s="16">
        <v>0.25</v>
      </c>
      <c r="I5" s="17">
        <v>0.5</v>
      </c>
      <c r="J5" s="16">
        <v>0.5</v>
      </c>
      <c r="K5" s="19">
        <v>1</v>
      </c>
      <c r="L5" s="18">
        <v>1</v>
      </c>
      <c r="M5" s="19">
        <v>2</v>
      </c>
      <c r="N5" s="20">
        <v>2</v>
      </c>
      <c r="O5" s="21"/>
      <c r="P5" s="22"/>
    </row>
    <row r="6" spans="2:16" ht="10.8" thickBot="1">
      <c r="B6" s="23" t="s">
        <v>8</v>
      </c>
      <c r="C6" s="24"/>
      <c r="D6" s="24"/>
      <c r="E6" s="24"/>
      <c r="F6" s="25" t="s">
        <v>9</v>
      </c>
      <c r="G6" s="26" t="s">
        <v>10</v>
      </c>
      <c r="H6" s="27" t="s">
        <v>11</v>
      </c>
      <c r="I6" s="28" t="s">
        <v>12</v>
      </c>
      <c r="J6" s="27" t="s">
        <v>13</v>
      </c>
      <c r="K6" s="26" t="s">
        <v>14</v>
      </c>
      <c r="L6" s="29" t="s">
        <v>15</v>
      </c>
      <c r="M6" s="26" t="s">
        <v>16</v>
      </c>
      <c r="N6" s="27" t="s">
        <v>17</v>
      </c>
      <c r="O6" s="28" t="s">
        <v>18</v>
      </c>
      <c r="P6" s="29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 ht="10.8" thickBot="1">
      <c r="B8" s="32"/>
      <c r="C8" s="32"/>
      <c r="D8" s="32"/>
      <c r="E8" s="32"/>
      <c r="F8" s="33"/>
      <c r="G8" s="33"/>
      <c r="H8" s="33"/>
      <c r="I8" s="33"/>
      <c r="J8" s="33"/>
      <c r="K8" s="33"/>
      <c r="L8" s="33"/>
      <c r="M8" s="33"/>
      <c r="N8" s="33"/>
      <c r="O8" s="34"/>
      <c r="P8" s="34"/>
    </row>
    <row r="9" spans="2:16">
      <c r="B9" s="52"/>
      <c r="C9" s="57"/>
      <c r="D9" s="48"/>
      <c r="E9" s="48"/>
      <c r="F9" s="49"/>
      <c r="G9" s="53"/>
      <c r="H9" s="54"/>
      <c r="I9" s="55"/>
      <c r="J9" s="54"/>
      <c r="K9" s="53"/>
      <c r="L9" s="56"/>
      <c r="M9" s="53"/>
      <c r="N9" s="54"/>
      <c r="O9" s="35">
        <f t="shared" ref="O9:O18" si="0">SUM(F9:N9)</f>
        <v>0</v>
      </c>
      <c r="P9" s="36">
        <f>(D9*$D$5)+(E9*$E$5)+(F9*$F$5)+(G9*$G$5)+(H9*$H$5)+(I9*$I$5)+(J9*$J$5)+(K9*$K$5)+(L9*$L$5)+(M9*$M$5)+(N9*$N$5)</f>
        <v>0</v>
      </c>
    </row>
    <row r="10" spans="2:16">
      <c r="B10" s="52"/>
      <c r="C10" s="65"/>
      <c r="D10" s="59"/>
      <c r="E10" s="59"/>
      <c r="F10" s="60"/>
      <c r="G10" s="61"/>
      <c r="H10" s="62"/>
      <c r="I10" s="63"/>
      <c r="J10" s="62"/>
      <c r="K10" s="61"/>
      <c r="L10" s="64"/>
      <c r="M10" s="61"/>
      <c r="N10" s="62"/>
      <c r="O10" s="35">
        <f t="shared" si="0"/>
        <v>0</v>
      </c>
      <c r="P10" s="36">
        <f t="shared" ref="P10:P13" si="1">(D10*$D$5)+(E10*$E$5)+(F10*$F$5)+(G10*$G$5)+(H10*$H$5)+(I10*$I$5)+(J10*$J$5)+(K10*$K$5)+(L10*$L$5)+(M10*$M$5)+(N10*$N$5)</f>
        <v>0</v>
      </c>
    </row>
    <row r="11" spans="2:16">
      <c r="B11" s="52"/>
      <c r="C11" s="65"/>
      <c r="D11" s="59"/>
      <c r="E11" s="59"/>
      <c r="F11" s="60"/>
      <c r="G11" s="61"/>
      <c r="H11" s="62"/>
      <c r="I11" s="63"/>
      <c r="J11" s="62"/>
      <c r="K11" s="61"/>
      <c r="L11" s="64"/>
      <c r="M11" s="61"/>
      <c r="N11" s="62"/>
      <c r="O11" s="35">
        <f t="shared" si="0"/>
        <v>0</v>
      </c>
      <c r="P11" s="36">
        <f t="shared" si="1"/>
        <v>0</v>
      </c>
    </row>
    <row r="12" spans="2:16">
      <c r="B12" s="52"/>
      <c r="C12" s="65"/>
      <c r="D12" s="59"/>
      <c r="E12" s="59"/>
      <c r="F12" s="60"/>
      <c r="G12" s="61"/>
      <c r="H12" s="62"/>
      <c r="I12" s="63"/>
      <c r="J12" s="62"/>
      <c r="K12" s="61"/>
      <c r="L12" s="64"/>
      <c r="M12" s="61"/>
      <c r="N12" s="62"/>
      <c r="O12" s="35">
        <f t="shared" ref="O12:O13" si="2">SUM(F12:N12)</f>
        <v>0</v>
      </c>
      <c r="P12" s="36">
        <f t="shared" si="1"/>
        <v>0</v>
      </c>
    </row>
    <row r="13" spans="2:16">
      <c r="B13" s="52"/>
      <c r="C13" s="65"/>
      <c r="D13" s="59"/>
      <c r="E13" s="59"/>
      <c r="F13" s="60"/>
      <c r="G13" s="61"/>
      <c r="H13" s="62"/>
      <c r="I13" s="63"/>
      <c r="J13" s="62"/>
      <c r="K13" s="61"/>
      <c r="L13" s="64"/>
      <c r="M13" s="61"/>
      <c r="N13" s="62"/>
      <c r="O13" s="35">
        <f t="shared" si="2"/>
        <v>0</v>
      </c>
      <c r="P13" s="36">
        <f t="shared" si="1"/>
        <v>0</v>
      </c>
    </row>
    <row r="14" spans="2:16">
      <c r="B14" s="52"/>
      <c r="C14" s="65"/>
      <c r="D14" s="59"/>
      <c r="E14" s="59"/>
      <c r="F14" s="60"/>
      <c r="G14" s="61"/>
      <c r="H14" s="62"/>
      <c r="I14" s="63"/>
      <c r="J14" s="62"/>
      <c r="K14" s="61"/>
      <c r="L14" s="64"/>
      <c r="M14" s="61"/>
      <c r="N14" s="62"/>
      <c r="O14" s="35">
        <f t="shared" ref="O14:O15" si="3">SUM(F14:N14)</f>
        <v>0</v>
      </c>
      <c r="P14" s="36">
        <f t="shared" ref="P14:P15" si="4">(D14*$D$5)+(E14*$E$5)+(F14*$F$5)+(G14*$G$5)+(H14*$H$5)+(I14*$I$5)+(J14*$J$5)+(K14*$K$5)+(L14*$L$5)+(M14*$M$5)+(N14*$N$5)</f>
        <v>0</v>
      </c>
    </row>
    <row r="15" spans="2:16">
      <c r="B15" s="52"/>
      <c r="C15" s="65"/>
      <c r="D15" s="59"/>
      <c r="E15" s="59"/>
      <c r="F15" s="60"/>
      <c r="G15" s="61"/>
      <c r="H15" s="62"/>
      <c r="I15" s="63"/>
      <c r="J15" s="62"/>
      <c r="K15" s="61"/>
      <c r="L15" s="64"/>
      <c r="M15" s="61"/>
      <c r="N15" s="62"/>
      <c r="O15" s="35">
        <f t="shared" si="3"/>
        <v>0</v>
      </c>
      <c r="P15" s="36">
        <f t="shared" si="4"/>
        <v>0</v>
      </c>
    </row>
    <row r="16" spans="2:16">
      <c r="B16" s="52"/>
      <c r="C16" s="65"/>
      <c r="D16" s="59"/>
      <c r="E16" s="59"/>
      <c r="F16" s="60"/>
      <c r="G16" s="61"/>
      <c r="H16" s="62"/>
      <c r="I16" s="63"/>
      <c r="J16" s="62"/>
      <c r="K16" s="61"/>
      <c r="L16" s="64"/>
      <c r="M16" s="61"/>
      <c r="N16" s="62"/>
      <c r="O16" s="35">
        <f t="shared" si="0"/>
        <v>0</v>
      </c>
      <c r="P16" s="36">
        <f t="shared" ref="P16:P18" si="5">(D16*$D$5)+(E16*$E$5)+(F16*$F$5)+(G16*$G$5)+(H16*$H$5)+(I16*$I$5)+(J16*$J$5)+(K16*$K$5)+(L16*$L$5)+(M16*$M$5)+(N16*$N$5)</f>
        <v>0</v>
      </c>
    </row>
    <row r="17" spans="2:16">
      <c r="B17" s="52"/>
      <c r="C17" s="65"/>
      <c r="D17" s="59"/>
      <c r="E17" s="59"/>
      <c r="F17" s="60"/>
      <c r="G17" s="61"/>
      <c r="H17" s="62"/>
      <c r="I17" s="63"/>
      <c r="J17" s="62"/>
      <c r="K17" s="61"/>
      <c r="L17" s="64"/>
      <c r="M17" s="61"/>
      <c r="N17" s="62"/>
      <c r="O17" s="35">
        <f t="shared" ref="O17" si="6">SUM(F17:N17)</f>
        <v>0</v>
      </c>
      <c r="P17" s="36">
        <f t="shared" ref="P17" si="7">(D17*$D$5)+(E17*$E$5)+(F17*$F$5)+(G17*$G$5)+(H17*$H$5)+(I17*$I$5)+(J17*$J$5)+(K17*$K$5)+(L17*$L$5)+(M17*$M$5)+(N17*$N$5)</f>
        <v>0</v>
      </c>
    </row>
    <row r="18" spans="2:16">
      <c r="B18" s="125"/>
      <c r="C18" s="65"/>
      <c r="D18" s="59"/>
      <c r="E18" s="59"/>
      <c r="F18" s="60"/>
      <c r="G18" s="61"/>
      <c r="H18" s="62"/>
      <c r="I18" s="63"/>
      <c r="J18" s="62"/>
      <c r="K18" s="61"/>
      <c r="L18" s="64"/>
      <c r="M18" s="61"/>
      <c r="N18" s="62"/>
      <c r="O18" s="35">
        <f t="shared" si="0"/>
        <v>0</v>
      </c>
      <c r="P18" s="36">
        <f t="shared" si="5"/>
        <v>0</v>
      </c>
    </row>
    <row r="19" spans="2:16" ht="10.8" thickBot="1">
      <c r="B19" s="37" t="s">
        <v>21</v>
      </c>
      <c r="C19" s="37">
        <f t="shared" ref="C19:P19" si="8">SUM(C9:C18)</f>
        <v>0</v>
      </c>
      <c r="D19" s="37">
        <f t="shared" si="8"/>
        <v>0</v>
      </c>
      <c r="E19" s="37">
        <f t="shared" si="8"/>
        <v>0</v>
      </c>
      <c r="F19" s="37">
        <f t="shared" si="8"/>
        <v>0</v>
      </c>
      <c r="G19" s="37">
        <f t="shared" si="8"/>
        <v>0</v>
      </c>
      <c r="H19" s="37">
        <f t="shared" si="8"/>
        <v>0</v>
      </c>
      <c r="I19" s="37">
        <f t="shared" si="8"/>
        <v>0</v>
      </c>
      <c r="J19" s="37">
        <f t="shared" si="8"/>
        <v>0</v>
      </c>
      <c r="K19" s="37">
        <f t="shared" si="8"/>
        <v>0</v>
      </c>
      <c r="L19" s="37">
        <f t="shared" si="8"/>
        <v>0</v>
      </c>
      <c r="M19" s="37">
        <f t="shared" si="8"/>
        <v>0</v>
      </c>
      <c r="N19" s="37">
        <f t="shared" si="8"/>
        <v>0</v>
      </c>
      <c r="O19" s="37">
        <f t="shared" si="8"/>
        <v>0</v>
      </c>
      <c r="P19" s="37">
        <f t="shared" si="8"/>
        <v>0</v>
      </c>
    </row>
    <row r="20" spans="2:16">
      <c r="F20" s="38"/>
      <c r="G20" s="38"/>
      <c r="H20" s="38"/>
      <c r="I20" s="38"/>
      <c r="J20" s="38"/>
      <c r="K20" s="38"/>
      <c r="L20" s="38"/>
      <c r="M20" s="38"/>
      <c r="N20" s="38"/>
    </row>
    <row r="21" spans="2:16" ht="12" customHeight="1"/>
    <row r="23" spans="2:16">
      <c r="M23" s="111"/>
      <c r="N23" s="111"/>
      <c r="O23" s="111"/>
      <c r="P23" s="111"/>
    </row>
  </sheetData>
  <pageMargins left="0.19685039370078741" right="0.35433070866141736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E4BF3-CB75-49AC-866D-5A3EA49149C9}">
  <dimension ref="B2:P16"/>
  <sheetViews>
    <sheetView zoomScaleNormal="100"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7.109375" style="1" bestFit="1" customWidth="1"/>
    <col min="3" max="3" width="9.6640625" style="1" customWidth="1"/>
    <col min="4" max="4" width="6.33203125" style="1" bestFit="1" customWidth="1"/>
    <col min="5" max="5" width="6" style="1" bestFit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5.44140625" style="1" bestFit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2" spans="2:16" ht="13.2">
      <c r="B2" s="2" t="s">
        <v>75</v>
      </c>
    </row>
    <row r="3" spans="2:16" ht="13.2">
      <c r="B3" s="2" t="s">
        <v>91</v>
      </c>
      <c r="C3" s="2"/>
      <c r="D3" s="2"/>
      <c r="E3" s="2"/>
    </row>
    <row r="4" spans="2:16">
      <c r="B4" s="3"/>
      <c r="C4" s="4" t="s">
        <v>0</v>
      </c>
      <c r="D4" s="4" t="s">
        <v>1</v>
      </c>
      <c r="E4" s="3" t="s">
        <v>2</v>
      </c>
      <c r="F4" s="5" t="s">
        <v>3</v>
      </c>
      <c r="G4" s="6" t="s">
        <v>4</v>
      </c>
      <c r="H4" s="7"/>
      <c r="I4" s="8" t="s">
        <v>5</v>
      </c>
      <c r="J4" s="9"/>
      <c r="K4" s="10" t="s">
        <v>6</v>
      </c>
      <c r="L4" s="4"/>
      <c r="M4" s="10" t="s">
        <v>7</v>
      </c>
      <c r="N4" s="9"/>
      <c r="O4" s="3"/>
      <c r="P4" s="3"/>
    </row>
    <row r="5" spans="2:16">
      <c r="B5" s="11"/>
      <c r="C5" s="12"/>
      <c r="D5" s="13">
        <v>36</v>
      </c>
      <c r="E5" s="30">
        <v>72</v>
      </c>
      <c r="F5" s="14">
        <v>0.1</v>
      </c>
      <c r="G5" s="15">
        <v>0.25</v>
      </c>
      <c r="H5" s="16">
        <v>0.25</v>
      </c>
      <c r="I5" s="17">
        <v>0.5</v>
      </c>
      <c r="J5" s="16">
        <v>0.5</v>
      </c>
      <c r="K5" s="19">
        <v>1</v>
      </c>
      <c r="L5" s="18">
        <v>1</v>
      </c>
      <c r="M5" s="19">
        <v>2</v>
      </c>
      <c r="N5" s="20">
        <v>2</v>
      </c>
      <c r="O5" s="21"/>
      <c r="P5" s="22"/>
    </row>
    <row r="6" spans="2:16" ht="10.8" thickBot="1">
      <c r="B6" s="23" t="s">
        <v>8</v>
      </c>
      <c r="C6" s="24"/>
      <c r="D6" s="24"/>
      <c r="E6" s="24"/>
      <c r="F6" s="25" t="s">
        <v>9</v>
      </c>
      <c r="G6" s="26" t="s">
        <v>10</v>
      </c>
      <c r="H6" s="27" t="s">
        <v>11</v>
      </c>
      <c r="I6" s="28" t="s">
        <v>12</v>
      </c>
      <c r="J6" s="27" t="s">
        <v>13</v>
      </c>
      <c r="K6" s="26" t="s">
        <v>14</v>
      </c>
      <c r="L6" s="29" t="s">
        <v>15</v>
      </c>
      <c r="M6" s="26" t="s">
        <v>16</v>
      </c>
      <c r="N6" s="27" t="s">
        <v>17</v>
      </c>
      <c r="O6" s="28" t="s">
        <v>18</v>
      </c>
      <c r="P6" s="29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 ht="10.8" thickBot="1">
      <c r="B8" s="32"/>
      <c r="C8" s="32"/>
      <c r="D8" s="32"/>
      <c r="E8" s="32"/>
      <c r="F8" s="33"/>
      <c r="G8" s="33"/>
      <c r="H8" s="33"/>
      <c r="I8" s="33"/>
      <c r="J8" s="33"/>
      <c r="K8" s="33"/>
      <c r="L8" s="33"/>
      <c r="M8" s="33"/>
      <c r="N8" s="33"/>
      <c r="O8" s="34"/>
      <c r="P8" s="34"/>
    </row>
    <row r="9" spans="2:16">
      <c r="B9" s="52"/>
      <c r="C9" s="57"/>
      <c r="D9" s="48"/>
      <c r="E9" s="48"/>
      <c r="F9" s="49"/>
      <c r="G9" s="53"/>
      <c r="H9" s="54"/>
      <c r="I9" s="55"/>
      <c r="J9" s="54"/>
      <c r="K9" s="53"/>
      <c r="L9" s="56"/>
      <c r="M9" s="53"/>
      <c r="N9" s="54"/>
      <c r="O9" s="35">
        <f t="shared" ref="O9:O11" si="0">SUM(F9:N9)</f>
        <v>0</v>
      </c>
      <c r="P9" s="36">
        <f>(D9*$D$5)+(E9*$E$5)+(F9*$F$5)+(G9*$G$5)+(H9*$H$5)+(I9*$I$5)+(J9*$J$5)+(K9*$K$5)+(L9*$L$5)+(M9*$M$5)+(N9*$N$5)</f>
        <v>0</v>
      </c>
    </row>
    <row r="10" spans="2:16">
      <c r="B10" s="52"/>
      <c r="C10" s="65"/>
      <c r="D10" s="59"/>
      <c r="E10" s="59"/>
      <c r="F10" s="60"/>
      <c r="G10" s="61"/>
      <c r="H10" s="62"/>
      <c r="I10" s="63"/>
      <c r="J10" s="62"/>
      <c r="K10" s="61"/>
      <c r="L10" s="64"/>
      <c r="M10" s="61"/>
      <c r="N10" s="62"/>
      <c r="O10" s="35">
        <f t="shared" si="0"/>
        <v>0</v>
      </c>
      <c r="P10" s="36">
        <f t="shared" ref="P10:P11" si="1">(D10*$D$5)+(E10*$E$5)+(F10*$F$5)+(G10*$G$5)+(H10*$H$5)+(I10*$I$5)+(J10*$J$5)+(K10*$K$5)+(L10*$L$5)+(M10*$M$5)+(N10*$N$5)</f>
        <v>0</v>
      </c>
    </row>
    <row r="11" spans="2:16">
      <c r="B11" s="125"/>
      <c r="C11" s="65"/>
      <c r="D11" s="59"/>
      <c r="E11" s="59"/>
      <c r="F11" s="60"/>
      <c r="G11" s="61"/>
      <c r="H11" s="62"/>
      <c r="I11" s="63"/>
      <c r="J11" s="62"/>
      <c r="K11" s="61"/>
      <c r="L11" s="64"/>
      <c r="M11" s="61"/>
      <c r="N11" s="62"/>
      <c r="O11" s="35">
        <f t="shared" si="0"/>
        <v>0</v>
      </c>
      <c r="P11" s="36">
        <f t="shared" si="1"/>
        <v>0</v>
      </c>
    </row>
    <row r="12" spans="2:16" ht="10.8" thickBot="1">
      <c r="B12" s="37" t="s">
        <v>21</v>
      </c>
      <c r="C12" s="37">
        <f t="shared" ref="C12:P12" si="2">SUM(C9:C11)</f>
        <v>0</v>
      </c>
      <c r="D12" s="37">
        <f t="shared" si="2"/>
        <v>0</v>
      </c>
      <c r="E12" s="37">
        <f t="shared" si="2"/>
        <v>0</v>
      </c>
      <c r="F12" s="37">
        <f t="shared" si="2"/>
        <v>0</v>
      </c>
      <c r="G12" s="37">
        <f t="shared" si="2"/>
        <v>0</v>
      </c>
      <c r="H12" s="37">
        <f t="shared" si="2"/>
        <v>0</v>
      </c>
      <c r="I12" s="37">
        <f t="shared" si="2"/>
        <v>0</v>
      </c>
      <c r="J12" s="37">
        <f t="shared" si="2"/>
        <v>0</v>
      </c>
      <c r="K12" s="37">
        <f t="shared" si="2"/>
        <v>0</v>
      </c>
      <c r="L12" s="37">
        <f t="shared" si="2"/>
        <v>0</v>
      </c>
      <c r="M12" s="37">
        <f t="shared" si="2"/>
        <v>0</v>
      </c>
      <c r="N12" s="37">
        <f t="shared" si="2"/>
        <v>0</v>
      </c>
      <c r="O12" s="37">
        <f t="shared" si="2"/>
        <v>0</v>
      </c>
      <c r="P12" s="37">
        <f t="shared" si="2"/>
        <v>0</v>
      </c>
    </row>
    <row r="13" spans="2:16">
      <c r="F13" s="38"/>
      <c r="G13" s="38"/>
      <c r="H13" s="38"/>
      <c r="I13" s="38"/>
      <c r="J13" s="38"/>
      <c r="K13" s="38"/>
      <c r="L13" s="38"/>
      <c r="M13" s="38"/>
      <c r="N13" s="38"/>
    </row>
    <row r="14" spans="2:16" ht="12" customHeight="1"/>
    <row r="16" spans="2:16">
      <c r="M16" s="111"/>
      <c r="N16" s="111"/>
      <c r="O16" s="111"/>
      <c r="P16" s="111"/>
    </row>
  </sheetData>
  <pageMargins left="0.19685039370078741" right="0.35433070866141736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11"/>
  <sheetViews>
    <sheetView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3.33203125" style="1" customWidth="1"/>
    <col min="3" max="3" width="9.6640625" style="1" customWidth="1"/>
    <col min="4" max="4" width="6.33203125" style="1" customWidth="1"/>
    <col min="5" max="5" width="6" style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customWidth="1"/>
    <col min="17" max="17" width="10" style="1" customWidth="1"/>
    <col min="18" max="16384" width="9.109375" style="1"/>
  </cols>
  <sheetData>
    <row r="2" spans="2:16" ht="13.2">
      <c r="B2" s="2" t="s">
        <v>68</v>
      </c>
    </row>
    <row r="3" spans="2:16" ht="13.2">
      <c r="B3" s="2" t="s">
        <v>91</v>
      </c>
      <c r="C3" s="2"/>
      <c r="D3" s="2"/>
      <c r="E3" s="2"/>
    </row>
    <row r="4" spans="2:16">
      <c r="B4" s="68"/>
      <c r="C4" s="69" t="s">
        <v>0</v>
      </c>
      <c r="D4" s="69" t="s">
        <v>1</v>
      </c>
      <c r="E4" s="68" t="s">
        <v>2</v>
      </c>
      <c r="F4" s="70" t="s">
        <v>3</v>
      </c>
      <c r="G4" s="71" t="s">
        <v>4</v>
      </c>
      <c r="H4" s="72"/>
      <c r="I4" s="73" t="s">
        <v>5</v>
      </c>
      <c r="J4" s="74"/>
      <c r="K4" s="75" t="s">
        <v>6</v>
      </c>
      <c r="L4" s="69"/>
      <c r="M4" s="75" t="s">
        <v>7</v>
      </c>
      <c r="N4" s="74"/>
      <c r="O4" s="68"/>
      <c r="P4" s="68"/>
    </row>
    <row r="5" spans="2:16">
      <c r="B5" s="76"/>
      <c r="C5" s="12"/>
      <c r="D5" s="13">
        <v>36</v>
      </c>
      <c r="E5" s="30">
        <v>72</v>
      </c>
      <c r="F5" s="77">
        <v>0.1</v>
      </c>
      <c r="G5" s="78">
        <v>0.25</v>
      </c>
      <c r="H5" s="78">
        <v>0.25</v>
      </c>
      <c r="I5" s="74">
        <v>0.5</v>
      </c>
      <c r="J5" s="78">
        <v>0.5</v>
      </c>
      <c r="K5" s="79">
        <v>1</v>
      </c>
      <c r="L5" s="80">
        <v>1</v>
      </c>
      <c r="M5" s="79">
        <v>2</v>
      </c>
      <c r="N5" s="79">
        <v>2</v>
      </c>
      <c r="O5" s="81"/>
      <c r="P5" s="82"/>
    </row>
    <row r="6" spans="2:16">
      <c r="B6" s="83" t="s">
        <v>8</v>
      </c>
      <c r="C6" s="84"/>
      <c r="D6" s="84"/>
      <c r="E6" s="84"/>
      <c r="F6" s="77" t="s">
        <v>9</v>
      </c>
      <c r="G6" s="85" t="s">
        <v>10</v>
      </c>
      <c r="H6" s="85" t="s">
        <v>11</v>
      </c>
      <c r="I6" s="72" t="s">
        <v>12</v>
      </c>
      <c r="J6" s="85" t="s">
        <v>13</v>
      </c>
      <c r="K6" s="85" t="s">
        <v>14</v>
      </c>
      <c r="L6" s="77" t="s">
        <v>15</v>
      </c>
      <c r="M6" s="85" t="s">
        <v>16</v>
      </c>
      <c r="N6" s="85" t="s">
        <v>17</v>
      </c>
      <c r="O6" s="72" t="s">
        <v>18</v>
      </c>
      <c r="P6" s="77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>
      <c r="B8" s="86"/>
      <c r="C8" s="86"/>
      <c r="D8" s="86"/>
      <c r="E8" s="86"/>
      <c r="F8" s="87"/>
      <c r="G8" s="87"/>
      <c r="H8" s="87"/>
      <c r="I8" s="87"/>
      <c r="J8" s="87"/>
      <c r="K8" s="87"/>
      <c r="L8" s="87"/>
      <c r="M8" s="87"/>
      <c r="N8" s="87"/>
      <c r="O8" s="88"/>
      <c r="P8" s="88"/>
    </row>
    <row r="9" spans="2:16">
      <c r="B9" s="89" t="s">
        <v>45</v>
      </c>
      <c r="C9" s="98"/>
      <c r="D9" s="90"/>
      <c r="E9" s="90"/>
      <c r="F9" s="113"/>
      <c r="G9" s="114"/>
      <c r="H9" s="115"/>
      <c r="I9" s="94"/>
      <c r="J9" s="115"/>
      <c r="K9" s="114"/>
      <c r="L9" s="95"/>
      <c r="M9" s="114"/>
      <c r="N9" s="115"/>
      <c r="O9" s="96">
        <f t="shared" ref="O9" si="0">SUM(F9:N9)</f>
        <v>0</v>
      </c>
      <c r="P9" s="97">
        <f>(D9*$D$5)+(E9*$E$5)+(F9*$F$5)+(G9*$G$5)+(H9*$H$5)+(I9*$I$5)+(J9*$J$5)+(K9*$K$5)+(L9*$L$5)+(M9*$M$5)+(N9*$N$5)</f>
        <v>0</v>
      </c>
    </row>
    <row r="10" spans="2:16">
      <c r="B10" s="89"/>
      <c r="C10" s="98"/>
      <c r="D10" s="90"/>
      <c r="E10" s="90"/>
      <c r="F10" s="113"/>
      <c r="G10" s="114"/>
      <c r="H10" s="115"/>
      <c r="I10" s="94"/>
      <c r="J10" s="115"/>
      <c r="K10" s="114"/>
      <c r="L10" s="95"/>
      <c r="M10" s="114"/>
      <c r="N10" s="115"/>
      <c r="O10" s="96"/>
      <c r="P10" s="97"/>
    </row>
    <row r="11" spans="2:16">
      <c r="B11" s="99" t="s">
        <v>21</v>
      </c>
      <c r="C11" s="99">
        <f t="shared" ref="C11:P11" si="1">SUM(C9:C10)</f>
        <v>0</v>
      </c>
      <c r="D11" s="99">
        <f t="shared" si="1"/>
        <v>0</v>
      </c>
      <c r="E11" s="99">
        <f t="shared" si="1"/>
        <v>0</v>
      </c>
      <c r="F11" s="99">
        <f t="shared" si="1"/>
        <v>0</v>
      </c>
      <c r="G11" s="99">
        <f t="shared" si="1"/>
        <v>0</v>
      </c>
      <c r="H11" s="99">
        <f t="shared" si="1"/>
        <v>0</v>
      </c>
      <c r="I11" s="99">
        <f t="shared" si="1"/>
        <v>0</v>
      </c>
      <c r="J11" s="99">
        <f t="shared" si="1"/>
        <v>0</v>
      </c>
      <c r="K11" s="99">
        <f t="shared" si="1"/>
        <v>0</v>
      </c>
      <c r="L11" s="99">
        <f t="shared" si="1"/>
        <v>0</v>
      </c>
      <c r="M11" s="99">
        <f t="shared" si="1"/>
        <v>0</v>
      </c>
      <c r="N11" s="99">
        <f t="shared" si="1"/>
        <v>0</v>
      </c>
      <c r="O11" s="99">
        <f t="shared" si="1"/>
        <v>0</v>
      </c>
      <c r="P11" s="99">
        <f t="shared" si="1"/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8"/>
  <sheetViews>
    <sheetView topLeftCell="A54" zoomScale="90" zoomScaleNormal="90" workbookViewId="0">
      <selection activeCell="C18" sqref="C18"/>
    </sheetView>
  </sheetViews>
  <sheetFormatPr defaultColWidth="9.109375" defaultRowHeight="13.2"/>
  <cols>
    <col min="1" max="1" width="30.109375" style="67" customWidth="1"/>
    <col min="2" max="2" width="19.6640625" style="67" customWidth="1"/>
    <col min="3" max="3" width="24" style="67" customWidth="1"/>
    <col min="4" max="4" width="12.88671875" style="66" bestFit="1" customWidth="1"/>
    <col min="5" max="5" width="14.33203125" style="66" bestFit="1" customWidth="1"/>
    <col min="6" max="16384" width="9.109375" style="66"/>
  </cols>
  <sheetData>
    <row r="1" spans="1:4">
      <c r="A1" s="160"/>
      <c r="B1" s="160"/>
      <c r="C1" s="160"/>
      <c r="D1" s="161"/>
    </row>
    <row r="2" spans="1:4" ht="14.4">
      <c r="A2" s="162" t="s">
        <v>32</v>
      </c>
      <c r="B2" s="163" t="s">
        <v>23</v>
      </c>
      <c r="C2" s="163" t="s">
        <v>24</v>
      </c>
      <c r="D2" s="161"/>
    </row>
    <row r="3" spans="1:4" ht="14.4">
      <c r="A3" s="164"/>
      <c r="B3" s="164"/>
      <c r="C3" s="164"/>
      <c r="D3" s="161"/>
    </row>
    <row r="4" spans="1:4" ht="14.4" hidden="1">
      <c r="A4" s="165" t="s">
        <v>82</v>
      </c>
      <c r="B4" s="166">
        <f>SUM(Botswana!O15)</f>
        <v>0</v>
      </c>
      <c r="C4" s="167">
        <f>SUM(Botswana!P15)</f>
        <v>0</v>
      </c>
      <c r="D4" s="161"/>
    </row>
    <row r="5" spans="1:4" ht="14.4" hidden="1">
      <c r="A5" s="165" t="s">
        <v>33</v>
      </c>
      <c r="B5" s="166">
        <f>SUM('Democratic Republic of Congo'!O19)</f>
        <v>0</v>
      </c>
      <c r="C5" s="167">
        <f>SUM('Democratic Republic of Congo'!P19)</f>
        <v>0</v>
      </c>
      <c r="D5" s="161"/>
    </row>
    <row r="6" spans="1:4" ht="14.4">
      <c r="A6" s="165" t="s">
        <v>72</v>
      </c>
      <c r="B6" s="171">
        <f>SUM(Ghana!O32)</f>
        <v>2177</v>
      </c>
      <c r="C6" s="168">
        <f>SUM(Ghana!P32)</f>
        <v>792.7</v>
      </c>
      <c r="D6" s="161"/>
    </row>
    <row r="7" spans="1:4" ht="14.4" hidden="1">
      <c r="A7" s="165" t="s">
        <v>47</v>
      </c>
      <c r="B7" s="166">
        <f>SUM('Ivory Coast'!O11)</f>
        <v>0</v>
      </c>
      <c r="C7" s="167">
        <f>SUM('Ivory Coast'!P11)</f>
        <v>0</v>
      </c>
      <c r="D7" s="161"/>
    </row>
    <row r="8" spans="1:4" ht="14.4">
      <c r="A8" s="165" t="s">
        <v>25</v>
      </c>
      <c r="B8" s="171">
        <f>SUM(Kenya!O36)</f>
        <v>1586</v>
      </c>
      <c r="C8" s="168">
        <f>SUM(Kenya!P36)</f>
        <v>784.75</v>
      </c>
      <c r="D8" s="161"/>
    </row>
    <row r="9" spans="1:4" ht="14.4" hidden="1">
      <c r="A9" s="165" t="s">
        <v>80</v>
      </c>
      <c r="B9" s="166">
        <f>SUM(Malawi!O17)</f>
        <v>0</v>
      </c>
      <c r="C9" s="167">
        <f>SUM(Malawi!P17)</f>
        <v>0</v>
      </c>
      <c r="D9" s="161"/>
    </row>
    <row r="10" spans="1:4" ht="14.4">
      <c r="A10" s="165" t="s">
        <v>26</v>
      </c>
      <c r="B10" s="166">
        <f>SUM(Mauritius!O35)</f>
        <v>6168</v>
      </c>
      <c r="C10" s="167">
        <f>SUM(Mauritius!P35)</f>
        <v>3873.5</v>
      </c>
      <c r="D10" s="161"/>
    </row>
    <row r="11" spans="1:4" ht="14.4">
      <c r="A11" s="165" t="s">
        <v>34</v>
      </c>
      <c r="B11" s="171">
        <f>SUM(Nigeria!O52)</f>
        <v>1456</v>
      </c>
      <c r="C11" s="168">
        <f>SUM(Nigeria!P52)</f>
        <v>675.75</v>
      </c>
      <c r="D11" s="161"/>
    </row>
    <row r="12" spans="1:4" ht="14.4">
      <c r="A12" s="165" t="s">
        <v>27</v>
      </c>
      <c r="B12" s="172">
        <f>SUM('South Africa'!O126)</f>
        <v>1828</v>
      </c>
      <c r="C12" s="167">
        <f>SUM('South Africa'!P126)</f>
        <v>856.8</v>
      </c>
      <c r="D12" s="161"/>
    </row>
    <row r="13" spans="1:4" ht="14.4" hidden="1">
      <c r="A13" s="165" t="s">
        <v>77</v>
      </c>
      <c r="B13" s="171">
        <f>SUM(Tanzania!O12)</f>
        <v>0</v>
      </c>
      <c r="C13" s="168">
        <f>SUM(Tanzania!P12)</f>
        <v>0</v>
      </c>
      <c r="D13" s="161"/>
    </row>
    <row r="14" spans="1:4" ht="14.4" hidden="1">
      <c r="A14" s="165" t="s">
        <v>37</v>
      </c>
      <c r="B14" s="166">
        <f>SUM(Togo!O19)</f>
        <v>0</v>
      </c>
      <c r="C14" s="167">
        <f>SUM(Togo!P19)</f>
        <v>0</v>
      </c>
      <c r="D14" s="161"/>
    </row>
    <row r="15" spans="1:4" ht="14.4" hidden="1">
      <c r="A15" s="165" t="s">
        <v>74</v>
      </c>
      <c r="B15" s="172">
        <f>SUM(Uganda!O12)</f>
        <v>0</v>
      </c>
      <c r="C15" s="167">
        <f>SUM(Uganda!P12)</f>
        <v>0</v>
      </c>
      <c r="D15" s="161"/>
    </row>
    <row r="16" spans="1:4" ht="14.4" hidden="1">
      <c r="A16" s="165" t="s">
        <v>69</v>
      </c>
      <c r="B16" s="169">
        <f>SUM(Zimbabwe!O11)</f>
        <v>0</v>
      </c>
      <c r="C16" s="170">
        <f>SUM(Zimbabwe!P11)</f>
        <v>0</v>
      </c>
      <c r="D16" s="161"/>
    </row>
    <row r="17" spans="1:6" ht="14.4">
      <c r="A17" s="173"/>
      <c r="B17" s="171"/>
      <c r="C17" s="168"/>
      <c r="D17" s="161"/>
    </row>
    <row r="18" spans="1:6" ht="14.4">
      <c r="A18" s="174" t="s">
        <v>28</v>
      </c>
      <c r="B18" s="175">
        <f>SUM(B4:B17)</f>
        <v>13215</v>
      </c>
      <c r="C18" s="175">
        <f>SUM(C4:C17)</f>
        <v>6983.5</v>
      </c>
      <c r="D18" s="161"/>
    </row>
    <row r="19" spans="1:6">
      <c r="A19" s="160"/>
      <c r="B19" s="160"/>
      <c r="C19" s="160"/>
      <c r="D19" s="161"/>
    </row>
    <row r="20" spans="1:6">
      <c r="D20" s="67"/>
      <c r="E20" s="67"/>
    </row>
    <row r="21" spans="1:6">
      <c r="D21" s="67"/>
      <c r="E21" s="67"/>
    </row>
    <row r="22" spans="1:6">
      <c r="D22" s="67"/>
      <c r="E22" s="67"/>
    </row>
    <row r="23" spans="1:6">
      <c r="B23" s="176"/>
      <c r="C23" s="176"/>
      <c r="D23" s="176"/>
      <c r="E23" s="176"/>
    </row>
    <row r="26" spans="1:6">
      <c r="B26" s="181">
        <v>2024</v>
      </c>
      <c r="C26" s="181">
        <v>2025</v>
      </c>
      <c r="D26" s="181">
        <v>2026</v>
      </c>
      <c r="E26" s="67"/>
    </row>
    <row r="27" spans="1:6">
      <c r="A27" s="67" t="s">
        <v>66</v>
      </c>
      <c r="B27" s="67">
        <v>7945</v>
      </c>
      <c r="C27" s="67">
        <v>6695</v>
      </c>
      <c r="D27" s="67">
        <v>6056</v>
      </c>
      <c r="E27" s="67"/>
      <c r="F27" s="67"/>
    </row>
    <row r="28" spans="1:6">
      <c r="A28" s="67" t="s">
        <v>55</v>
      </c>
      <c r="B28" s="67">
        <v>6274</v>
      </c>
      <c r="C28" s="67">
        <v>8666</v>
      </c>
      <c r="D28" s="67">
        <v>14782</v>
      </c>
      <c r="E28" s="67"/>
      <c r="F28" s="67"/>
    </row>
    <row r="29" spans="1:6">
      <c r="A29" s="67" t="s">
        <v>56</v>
      </c>
      <c r="B29" s="67">
        <v>8658</v>
      </c>
      <c r="C29" s="67">
        <v>7173</v>
      </c>
      <c r="D29" s="67">
        <v>7043</v>
      </c>
      <c r="E29" s="67"/>
      <c r="F29" s="67"/>
    </row>
    <row r="30" spans="1:6">
      <c r="A30" s="67" t="s">
        <v>57</v>
      </c>
      <c r="B30" s="176">
        <v>8447</v>
      </c>
      <c r="C30" s="176">
        <v>5307</v>
      </c>
      <c r="D30" s="176">
        <v>6194</v>
      </c>
      <c r="E30" s="176"/>
      <c r="F30" s="176"/>
    </row>
    <row r="31" spans="1:6">
      <c r="A31" s="67" t="s">
        <v>58</v>
      </c>
      <c r="B31" s="67">
        <v>5540</v>
      </c>
      <c r="C31" s="67">
        <v>8905</v>
      </c>
      <c r="D31" s="67">
        <v>12458</v>
      </c>
      <c r="E31" s="67"/>
    </row>
    <row r="32" spans="1:6">
      <c r="A32" s="67" t="s">
        <v>59</v>
      </c>
      <c r="B32" s="67">
        <v>6870</v>
      </c>
      <c r="C32" s="67">
        <v>4281</v>
      </c>
      <c r="D32" s="67">
        <v>9627</v>
      </c>
      <c r="E32" s="67"/>
    </row>
    <row r="33" spans="1:5">
      <c r="A33" s="67" t="s">
        <v>60</v>
      </c>
      <c r="B33" s="67">
        <v>8582</v>
      </c>
      <c r="C33" s="67">
        <v>6183</v>
      </c>
      <c r="D33" s="67">
        <f>B18</f>
        <v>13215</v>
      </c>
      <c r="E33" s="67"/>
    </row>
    <row r="34" spans="1:5">
      <c r="A34" s="67" t="s">
        <v>61</v>
      </c>
      <c r="B34" s="67">
        <v>13095</v>
      </c>
      <c r="C34" s="67">
        <v>10681</v>
      </c>
      <c r="D34" s="67"/>
      <c r="E34" s="67"/>
    </row>
    <row r="35" spans="1:5">
      <c r="A35" s="67" t="s">
        <v>62</v>
      </c>
      <c r="B35" s="67">
        <v>16502</v>
      </c>
      <c r="C35" s="67">
        <v>7107</v>
      </c>
      <c r="D35" s="67"/>
    </row>
    <row r="36" spans="1:5">
      <c r="A36" s="67" t="s">
        <v>63</v>
      </c>
      <c r="B36" s="67">
        <v>7868</v>
      </c>
      <c r="C36" s="67">
        <v>7310</v>
      </c>
      <c r="D36" s="67"/>
    </row>
    <row r="37" spans="1:5">
      <c r="A37" s="67" t="s">
        <v>64</v>
      </c>
      <c r="B37" s="67">
        <v>4580</v>
      </c>
      <c r="C37" s="67">
        <v>5383</v>
      </c>
      <c r="D37" s="67"/>
    </row>
    <row r="38" spans="1:5">
      <c r="A38" s="67" t="s">
        <v>65</v>
      </c>
      <c r="B38" s="67">
        <v>65957</v>
      </c>
      <c r="C38" s="67">
        <v>65795</v>
      </c>
      <c r="D38" s="6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18"/>
  <sheetViews>
    <sheetView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3.33203125" style="1" customWidth="1"/>
    <col min="3" max="3" width="9.6640625" style="1" customWidth="1"/>
    <col min="4" max="4" width="6.33203125" style="1" customWidth="1"/>
    <col min="5" max="5" width="6" style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customWidth="1"/>
    <col min="17" max="17" width="10" style="1" customWidth="1"/>
    <col min="18" max="16384" width="9.109375" style="1"/>
  </cols>
  <sheetData>
    <row r="2" spans="2:16" ht="13.2">
      <c r="B2" s="2" t="s">
        <v>41</v>
      </c>
    </row>
    <row r="3" spans="2:16" ht="13.2">
      <c r="B3" s="2" t="s">
        <v>91</v>
      </c>
      <c r="C3" s="2"/>
      <c r="D3" s="2"/>
      <c r="E3" s="2"/>
    </row>
    <row r="4" spans="2:16">
      <c r="B4" s="68"/>
      <c r="C4" s="69" t="s">
        <v>0</v>
      </c>
      <c r="D4" s="69" t="s">
        <v>1</v>
      </c>
      <c r="E4" s="68" t="s">
        <v>2</v>
      </c>
      <c r="F4" s="70" t="s">
        <v>3</v>
      </c>
      <c r="G4" s="71" t="s">
        <v>4</v>
      </c>
      <c r="H4" s="72"/>
      <c r="I4" s="73" t="s">
        <v>5</v>
      </c>
      <c r="J4" s="74"/>
      <c r="K4" s="75" t="s">
        <v>6</v>
      </c>
      <c r="L4" s="69"/>
      <c r="M4" s="75" t="s">
        <v>7</v>
      </c>
      <c r="N4" s="74"/>
      <c r="O4" s="68"/>
      <c r="P4" s="68"/>
    </row>
    <row r="5" spans="2:16">
      <c r="B5" s="76"/>
      <c r="C5" s="12"/>
      <c r="D5" s="13">
        <v>36</v>
      </c>
      <c r="E5" s="30">
        <v>72</v>
      </c>
      <c r="F5" s="77">
        <v>0.1</v>
      </c>
      <c r="G5" s="78">
        <v>0.25</v>
      </c>
      <c r="H5" s="78">
        <v>0.25</v>
      </c>
      <c r="I5" s="74">
        <v>0.5</v>
      </c>
      <c r="J5" s="78">
        <v>0.5</v>
      </c>
      <c r="K5" s="79">
        <v>1</v>
      </c>
      <c r="L5" s="80">
        <v>1</v>
      </c>
      <c r="M5" s="79">
        <v>2</v>
      </c>
      <c r="N5" s="79">
        <v>2</v>
      </c>
      <c r="O5" s="81"/>
      <c r="P5" s="82"/>
    </row>
    <row r="6" spans="2:16">
      <c r="B6" s="83" t="s">
        <v>8</v>
      </c>
      <c r="C6" s="84"/>
      <c r="D6" s="84"/>
      <c r="E6" s="84"/>
      <c r="F6" s="77" t="s">
        <v>9</v>
      </c>
      <c r="G6" s="85" t="s">
        <v>10</v>
      </c>
      <c r="H6" s="85" t="s">
        <v>11</v>
      </c>
      <c r="I6" s="72" t="s">
        <v>12</v>
      </c>
      <c r="J6" s="85" t="s">
        <v>13</v>
      </c>
      <c r="K6" s="85" t="s">
        <v>14</v>
      </c>
      <c r="L6" s="77" t="s">
        <v>15</v>
      </c>
      <c r="M6" s="85" t="s">
        <v>16</v>
      </c>
      <c r="N6" s="85" t="s">
        <v>17</v>
      </c>
      <c r="O6" s="72" t="s">
        <v>18</v>
      </c>
      <c r="P6" s="77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 ht="10.8" thickBot="1">
      <c r="B8" s="32"/>
      <c r="C8" s="32"/>
      <c r="D8" s="32"/>
      <c r="E8" s="32"/>
      <c r="F8" s="33"/>
      <c r="G8" s="33"/>
      <c r="H8" s="33"/>
      <c r="I8" s="33"/>
      <c r="J8" s="33"/>
      <c r="K8" s="33"/>
      <c r="L8" s="33"/>
      <c r="M8" s="33"/>
      <c r="N8" s="33"/>
      <c r="O8" s="34"/>
      <c r="P8" s="34"/>
    </row>
    <row r="9" spans="2:16">
      <c r="B9" s="89"/>
      <c r="C9" s="98"/>
      <c r="D9" s="90"/>
      <c r="E9" s="90"/>
      <c r="F9" s="135"/>
      <c r="G9" s="136"/>
      <c r="H9" s="137"/>
      <c r="I9" s="138"/>
      <c r="J9" s="137"/>
      <c r="K9" s="136"/>
      <c r="L9" s="139"/>
      <c r="M9" s="136"/>
      <c r="N9" s="137"/>
      <c r="O9" s="96">
        <f t="shared" ref="O9:O17" si="0">SUM(F9:N9)</f>
        <v>0</v>
      </c>
      <c r="P9" s="97">
        <f>(D9*$D$5)+(E9*$E$5)+(F9*$F$5)+(G9*$G$5)+(H9*$H$5)+(I9*$I$5)+(J9*$J$5)+(K9*$K$5)+(L9*$L$5)+(M9*$M$5)+(N9*$N$5)</f>
        <v>0</v>
      </c>
    </row>
    <row r="10" spans="2:16">
      <c r="B10" s="89"/>
      <c r="C10" s="98"/>
      <c r="D10" s="90"/>
      <c r="E10" s="90"/>
      <c r="F10" s="113"/>
      <c r="G10" s="114"/>
      <c r="H10" s="115"/>
      <c r="I10" s="94"/>
      <c r="J10" s="115"/>
      <c r="K10" s="114"/>
      <c r="L10" s="95"/>
      <c r="M10" s="114"/>
      <c r="N10" s="115"/>
      <c r="O10" s="96">
        <f t="shared" si="0"/>
        <v>0</v>
      </c>
      <c r="P10" s="97">
        <f>(D10*$D$5)+(E10*$E$5)+(F10*$F$5)+(G10*$G$5)+(H10*$H$5)+(I10*$I$5)+(J10*$J$5)+(K10*$K$5)+(L10*$L$5)+(M10*$M$5)+(N10*$N$5)</f>
        <v>0</v>
      </c>
    </row>
    <row r="11" spans="2:16" hidden="1">
      <c r="B11" s="89"/>
      <c r="C11" s="98"/>
      <c r="D11" s="90"/>
      <c r="E11" s="90"/>
      <c r="F11" s="113"/>
      <c r="G11" s="114"/>
      <c r="H11" s="115"/>
      <c r="I11" s="94"/>
      <c r="J11" s="115"/>
      <c r="K11" s="114"/>
      <c r="L11" s="95"/>
      <c r="M11" s="114"/>
      <c r="N11" s="115"/>
      <c r="O11" s="96">
        <f t="shared" si="0"/>
        <v>0</v>
      </c>
      <c r="P11" s="97">
        <f t="shared" ref="P11:P17" si="1">(F11*$F$5)+(G11*$G$5)+(H11*$H$5)+(I11*$I$5)+(J11*$J$5)+(K11*$K$5)+(L11*$L$5)+(M11*$M$5)+(N11*$N$5)</f>
        <v>0</v>
      </c>
    </row>
    <row r="12" spans="2:16" hidden="1">
      <c r="B12" s="89"/>
      <c r="C12" s="98"/>
      <c r="D12" s="90"/>
      <c r="E12" s="90"/>
      <c r="F12" s="113"/>
      <c r="G12" s="114"/>
      <c r="H12" s="115"/>
      <c r="I12" s="94"/>
      <c r="J12" s="115"/>
      <c r="K12" s="114"/>
      <c r="L12" s="95"/>
      <c r="M12" s="114"/>
      <c r="N12" s="115"/>
      <c r="O12" s="96">
        <f t="shared" si="0"/>
        <v>0</v>
      </c>
      <c r="P12" s="97">
        <f t="shared" si="1"/>
        <v>0</v>
      </c>
    </row>
    <row r="13" spans="2:16" hidden="1">
      <c r="B13" s="89"/>
      <c r="C13" s="98"/>
      <c r="D13" s="90"/>
      <c r="E13" s="90"/>
      <c r="F13" s="113"/>
      <c r="G13" s="114"/>
      <c r="H13" s="115"/>
      <c r="I13" s="94"/>
      <c r="J13" s="115"/>
      <c r="K13" s="114"/>
      <c r="L13" s="95"/>
      <c r="M13" s="114"/>
      <c r="N13" s="115"/>
      <c r="O13" s="96">
        <f t="shared" si="0"/>
        <v>0</v>
      </c>
      <c r="P13" s="97">
        <f t="shared" si="1"/>
        <v>0</v>
      </c>
    </row>
    <row r="14" spans="2:16" hidden="1">
      <c r="B14" s="89"/>
      <c r="C14" s="98"/>
      <c r="D14" s="90"/>
      <c r="E14" s="90"/>
      <c r="F14" s="113"/>
      <c r="G14" s="114"/>
      <c r="H14" s="115"/>
      <c r="I14" s="94"/>
      <c r="J14" s="115"/>
      <c r="K14" s="114"/>
      <c r="L14" s="95"/>
      <c r="M14" s="114"/>
      <c r="N14" s="115"/>
      <c r="O14" s="96">
        <f t="shared" si="0"/>
        <v>0</v>
      </c>
      <c r="P14" s="97">
        <f t="shared" si="1"/>
        <v>0</v>
      </c>
    </row>
    <row r="15" spans="2:16" hidden="1">
      <c r="B15" s="89"/>
      <c r="C15" s="98"/>
      <c r="D15" s="90"/>
      <c r="E15" s="90"/>
      <c r="F15" s="113"/>
      <c r="G15" s="114"/>
      <c r="H15" s="115"/>
      <c r="I15" s="94"/>
      <c r="J15" s="115"/>
      <c r="K15" s="114"/>
      <c r="L15" s="95"/>
      <c r="M15" s="114"/>
      <c r="N15" s="115"/>
      <c r="O15" s="96">
        <f t="shared" si="0"/>
        <v>0</v>
      </c>
      <c r="P15" s="97">
        <f t="shared" si="1"/>
        <v>0</v>
      </c>
    </row>
    <row r="16" spans="2:16" hidden="1">
      <c r="B16" s="89"/>
      <c r="C16" s="98"/>
      <c r="D16" s="90"/>
      <c r="E16" s="90"/>
      <c r="F16" s="113"/>
      <c r="G16" s="114"/>
      <c r="H16" s="115"/>
      <c r="I16" s="94"/>
      <c r="J16" s="115"/>
      <c r="K16" s="114"/>
      <c r="L16" s="95"/>
      <c r="M16" s="114"/>
      <c r="N16" s="115"/>
      <c r="O16" s="96">
        <f t="shared" si="0"/>
        <v>0</v>
      </c>
      <c r="P16" s="97">
        <f t="shared" si="1"/>
        <v>0</v>
      </c>
    </row>
    <row r="17" spans="2:16" hidden="1">
      <c r="B17" s="89"/>
      <c r="C17" s="98"/>
      <c r="D17" s="90"/>
      <c r="E17" s="90"/>
      <c r="F17" s="91"/>
      <c r="G17" s="92"/>
      <c r="H17" s="93"/>
      <c r="I17" s="94"/>
      <c r="J17" s="93"/>
      <c r="K17" s="92"/>
      <c r="L17" s="95"/>
      <c r="M17" s="92"/>
      <c r="N17" s="93"/>
      <c r="O17" s="96">
        <f t="shared" si="0"/>
        <v>0</v>
      </c>
      <c r="P17" s="97">
        <f t="shared" si="1"/>
        <v>0</v>
      </c>
    </row>
    <row r="18" spans="2:16">
      <c r="B18" s="99" t="s">
        <v>21</v>
      </c>
      <c r="C18" s="99">
        <f t="shared" ref="C18:P18" si="2">SUM(C9:C17)</f>
        <v>0</v>
      </c>
      <c r="D18" s="99">
        <f t="shared" si="2"/>
        <v>0</v>
      </c>
      <c r="E18" s="99">
        <f t="shared" si="2"/>
        <v>0</v>
      </c>
      <c r="F18" s="99">
        <f t="shared" si="2"/>
        <v>0</v>
      </c>
      <c r="G18" s="99">
        <f t="shared" si="2"/>
        <v>0</v>
      </c>
      <c r="H18" s="99">
        <f t="shared" si="2"/>
        <v>0</v>
      </c>
      <c r="I18" s="99">
        <f t="shared" si="2"/>
        <v>0</v>
      </c>
      <c r="J18" s="99">
        <f t="shared" si="2"/>
        <v>0</v>
      </c>
      <c r="K18" s="99">
        <f t="shared" si="2"/>
        <v>0</v>
      </c>
      <c r="L18" s="99">
        <f t="shared" si="2"/>
        <v>0</v>
      </c>
      <c r="M18" s="99">
        <f t="shared" si="2"/>
        <v>0</v>
      </c>
      <c r="N18" s="99">
        <f t="shared" si="2"/>
        <v>0</v>
      </c>
      <c r="O18" s="99">
        <f t="shared" si="2"/>
        <v>0</v>
      </c>
      <c r="P18" s="99">
        <f t="shared" si="2"/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11"/>
  <sheetViews>
    <sheetView zoomScaleNormal="100"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3.33203125" style="1" customWidth="1"/>
    <col min="3" max="3" width="9.6640625" style="1" customWidth="1"/>
    <col min="4" max="4" width="6.33203125" style="1" customWidth="1"/>
    <col min="5" max="5" width="6" style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customWidth="1"/>
    <col min="17" max="17" width="10" style="1" customWidth="1"/>
    <col min="18" max="16384" width="9.109375" style="1"/>
  </cols>
  <sheetData>
    <row r="2" spans="2:16" ht="13.2">
      <c r="B2" s="2" t="s">
        <v>46</v>
      </c>
    </row>
    <row r="3" spans="2:16" ht="13.2">
      <c r="B3" s="2" t="s">
        <v>91</v>
      </c>
      <c r="C3" s="2"/>
      <c r="D3" s="2"/>
      <c r="E3" s="2"/>
    </row>
    <row r="4" spans="2:16">
      <c r="B4" s="68"/>
      <c r="C4" s="69" t="s">
        <v>0</v>
      </c>
      <c r="D4" s="69" t="s">
        <v>1</v>
      </c>
      <c r="E4" s="68" t="s">
        <v>2</v>
      </c>
      <c r="F4" s="70" t="s">
        <v>3</v>
      </c>
      <c r="G4" s="71" t="s">
        <v>4</v>
      </c>
      <c r="H4" s="72"/>
      <c r="I4" s="73" t="s">
        <v>5</v>
      </c>
      <c r="J4" s="74"/>
      <c r="K4" s="75" t="s">
        <v>6</v>
      </c>
      <c r="L4" s="69"/>
      <c r="M4" s="75" t="s">
        <v>7</v>
      </c>
      <c r="N4" s="74"/>
      <c r="O4" s="68"/>
      <c r="P4" s="68"/>
    </row>
    <row r="5" spans="2:16">
      <c r="B5" s="76"/>
      <c r="C5" s="12"/>
      <c r="D5" s="13">
        <v>36</v>
      </c>
      <c r="E5" s="30">
        <v>72</v>
      </c>
      <c r="F5" s="77">
        <v>0.1</v>
      </c>
      <c r="G5" s="78">
        <v>0.25</v>
      </c>
      <c r="H5" s="78">
        <v>0.25</v>
      </c>
      <c r="I5" s="74">
        <v>0.5</v>
      </c>
      <c r="J5" s="78">
        <v>0.5</v>
      </c>
      <c r="K5" s="79">
        <v>1</v>
      </c>
      <c r="L5" s="80">
        <v>1</v>
      </c>
      <c r="M5" s="79">
        <v>2</v>
      </c>
      <c r="N5" s="79">
        <v>2</v>
      </c>
      <c r="O5" s="81"/>
      <c r="P5" s="82"/>
    </row>
    <row r="6" spans="2:16">
      <c r="B6" s="83" t="s">
        <v>8</v>
      </c>
      <c r="C6" s="84"/>
      <c r="D6" s="84"/>
      <c r="E6" s="84"/>
      <c r="F6" s="77" t="s">
        <v>9</v>
      </c>
      <c r="G6" s="85" t="s">
        <v>10</v>
      </c>
      <c r="H6" s="85" t="s">
        <v>11</v>
      </c>
      <c r="I6" s="72" t="s">
        <v>12</v>
      </c>
      <c r="J6" s="85" t="s">
        <v>13</v>
      </c>
      <c r="K6" s="85" t="s">
        <v>14</v>
      </c>
      <c r="L6" s="77" t="s">
        <v>15</v>
      </c>
      <c r="M6" s="85" t="s">
        <v>16</v>
      </c>
      <c r="N6" s="85" t="s">
        <v>17</v>
      </c>
      <c r="O6" s="72" t="s">
        <v>18</v>
      </c>
      <c r="P6" s="77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>
      <c r="B8" s="86"/>
      <c r="C8" s="86"/>
      <c r="D8" s="86"/>
      <c r="E8" s="86"/>
      <c r="F8" s="87"/>
      <c r="G8" s="87"/>
      <c r="H8" s="87"/>
      <c r="I8" s="87"/>
      <c r="J8" s="87"/>
      <c r="K8" s="87"/>
      <c r="L8" s="87"/>
      <c r="M8" s="87"/>
      <c r="N8" s="87"/>
      <c r="O8" s="88"/>
      <c r="P8" s="88"/>
    </row>
    <row r="9" spans="2:16">
      <c r="B9" s="89"/>
      <c r="C9" s="98"/>
      <c r="D9" s="90"/>
      <c r="E9" s="90"/>
      <c r="F9" s="113"/>
      <c r="G9" s="114"/>
      <c r="H9" s="115"/>
      <c r="I9" s="94"/>
      <c r="J9" s="115"/>
      <c r="K9" s="114"/>
      <c r="L9" s="95"/>
      <c r="M9" s="114"/>
      <c r="N9" s="115"/>
      <c r="O9" s="96">
        <f t="shared" ref="O9" si="0">SUM(F9:N9)</f>
        <v>0</v>
      </c>
      <c r="P9" s="97">
        <f>(D9*$D$5)+(E9*$E$5)+(F9*$F$5)+(G9*$G$5)+(H9*$H$5)+(I9*$I$5)+(J9*$J$5)+(K9*$K$5)+(L9*$L$5)+(M9*$M$5)+(N9*$N$5)</f>
        <v>0</v>
      </c>
    </row>
    <row r="10" spans="2:16">
      <c r="B10" s="89"/>
      <c r="C10" s="98"/>
      <c r="D10" s="90"/>
      <c r="E10" s="90"/>
      <c r="F10" s="113"/>
      <c r="G10" s="114"/>
      <c r="H10" s="115"/>
      <c r="I10" s="94"/>
      <c r="J10" s="115"/>
      <c r="K10" s="114"/>
      <c r="L10" s="95"/>
      <c r="M10" s="114"/>
      <c r="N10" s="115"/>
      <c r="O10" s="96">
        <f>SUM(F10:N10)</f>
        <v>0</v>
      </c>
      <c r="P10" s="97">
        <f t="shared" ref="P10" si="1">(D10*$D$5)+(E10*$E$5)+(F10*$F$5)+(G10*$G$5)+(H10*$H$5)+(I10*$I$5)+(J10*$J$5)+(K10*$K$5)+(L10*$L$5)+(M10*$M$5)+(N10*$N$5)</f>
        <v>0</v>
      </c>
    </row>
    <row r="11" spans="2:16">
      <c r="B11" s="99" t="s">
        <v>21</v>
      </c>
      <c r="C11" s="99">
        <f t="shared" ref="C11:P11" si="2">SUM(C9:C10)</f>
        <v>0</v>
      </c>
      <c r="D11" s="99">
        <f t="shared" si="2"/>
        <v>0</v>
      </c>
      <c r="E11" s="99">
        <f t="shared" si="2"/>
        <v>0</v>
      </c>
      <c r="F11" s="99">
        <f t="shared" si="2"/>
        <v>0</v>
      </c>
      <c r="G11" s="99">
        <f t="shared" si="2"/>
        <v>0</v>
      </c>
      <c r="H11" s="99">
        <f t="shared" si="2"/>
        <v>0</v>
      </c>
      <c r="I11" s="99">
        <f t="shared" si="2"/>
        <v>0</v>
      </c>
      <c r="J11" s="99">
        <f t="shared" si="2"/>
        <v>0</v>
      </c>
      <c r="K11" s="99">
        <f t="shared" si="2"/>
        <v>0</v>
      </c>
      <c r="L11" s="99">
        <f t="shared" si="2"/>
        <v>0</v>
      </c>
      <c r="M11" s="99">
        <f t="shared" si="2"/>
        <v>0</v>
      </c>
      <c r="N11" s="99">
        <f t="shared" si="2"/>
        <v>0</v>
      </c>
      <c r="O11" s="99">
        <f t="shared" si="2"/>
        <v>0</v>
      </c>
      <c r="P11" s="99">
        <f t="shared" si="2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5A976-5D70-4B93-81CB-F4CE79283ED8}">
  <dimension ref="B1:R32"/>
  <sheetViews>
    <sheetView tabSelected="1" zoomScaleNormal="100" workbookViewId="0">
      <selection activeCell="B8" sqref="B8"/>
    </sheetView>
  </sheetViews>
  <sheetFormatPr defaultColWidth="9.109375" defaultRowHeight="10.199999999999999"/>
  <cols>
    <col min="1" max="1" width="3.109375" style="1" customWidth="1"/>
    <col min="2" max="2" width="29.109375" style="1" customWidth="1"/>
    <col min="3" max="3" width="9.6640625" style="1" customWidth="1"/>
    <col min="4" max="4" width="6.33203125" style="1" bestFit="1" customWidth="1"/>
    <col min="5" max="5" width="6" style="1" bestFit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1" spans="2:16" ht="13.2">
      <c r="B1" s="2" t="s">
        <v>91</v>
      </c>
      <c r="C1" s="2"/>
      <c r="D1" s="2"/>
      <c r="E1" s="2"/>
    </row>
    <row r="2" spans="2:16">
      <c r="B2" s="3"/>
      <c r="C2" s="4" t="s">
        <v>0</v>
      </c>
      <c r="D2" s="4" t="s">
        <v>1</v>
      </c>
      <c r="E2" s="3" t="s">
        <v>2</v>
      </c>
      <c r="F2" s="5" t="s">
        <v>3</v>
      </c>
      <c r="G2" s="6" t="s">
        <v>4</v>
      </c>
      <c r="H2" s="7"/>
      <c r="I2" s="8" t="s">
        <v>5</v>
      </c>
      <c r="J2" s="9"/>
      <c r="K2" s="10" t="s">
        <v>6</v>
      </c>
      <c r="L2" s="4"/>
      <c r="M2" s="10" t="s">
        <v>7</v>
      </c>
      <c r="N2" s="9"/>
      <c r="O2" s="3"/>
      <c r="P2" s="3"/>
    </row>
    <row r="3" spans="2:16">
      <c r="B3" s="11"/>
      <c r="C3" s="12"/>
      <c r="D3" s="30">
        <v>36</v>
      </c>
      <c r="E3" s="30">
        <v>72</v>
      </c>
      <c r="F3" s="14">
        <v>0.1</v>
      </c>
      <c r="G3" s="15">
        <v>0.25</v>
      </c>
      <c r="H3" s="16">
        <v>0.25</v>
      </c>
      <c r="I3" s="17">
        <v>0.5</v>
      </c>
      <c r="J3" s="16">
        <v>0.5</v>
      </c>
      <c r="K3" s="19">
        <v>1</v>
      </c>
      <c r="L3" s="18">
        <v>1</v>
      </c>
      <c r="M3" s="19">
        <v>2</v>
      </c>
      <c r="N3" s="20">
        <v>2</v>
      </c>
      <c r="O3" s="21"/>
      <c r="P3" s="22"/>
    </row>
    <row r="4" spans="2:16" ht="10.8" thickBot="1">
      <c r="B4" s="23" t="s">
        <v>8</v>
      </c>
      <c r="C4" s="24"/>
      <c r="D4" s="24"/>
      <c r="E4" s="24"/>
      <c r="F4" s="25" t="s">
        <v>9</v>
      </c>
      <c r="G4" s="26" t="s">
        <v>10</v>
      </c>
      <c r="H4" s="27" t="s">
        <v>11</v>
      </c>
      <c r="I4" s="28" t="s">
        <v>12</v>
      </c>
      <c r="J4" s="27" t="s">
        <v>13</v>
      </c>
      <c r="K4" s="26" t="s">
        <v>14</v>
      </c>
      <c r="L4" s="29" t="s">
        <v>15</v>
      </c>
      <c r="M4" s="26" t="s">
        <v>16</v>
      </c>
      <c r="N4" s="27" t="s">
        <v>17</v>
      </c>
      <c r="O4" s="28" t="s">
        <v>18</v>
      </c>
      <c r="P4" s="29" t="s">
        <v>19</v>
      </c>
    </row>
    <row r="5" spans="2:16">
      <c r="B5" s="13"/>
      <c r="C5" s="13"/>
      <c r="D5" s="13"/>
      <c r="E5" s="13"/>
      <c r="F5" s="30"/>
      <c r="G5" s="30"/>
      <c r="H5" s="30"/>
      <c r="I5" s="30"/>
      <c r="J5" s="30"/>
      <c r="K5" s="30"/>
      <c r="L5" s="30"/>
      <c r="M5" s="30"/>
      <c r="N5" s="30"/>
      <c r="O5" s="13"/>
      <c r="P5" s="31"/>
    </row>
    <row r="6" spans="2:16" ht="10.8" thickBot="1">
      <c r="B6" s="32" t="s">
        <v>87</v>
      </c>
      <c r="C6" s="32"/>
      <c r="D6" s="32"/>
      <c r="E6" s="32"/>
      <c r="F6" s="33"/>
      <c r="G6" s="33"/>
      <c r="H6" s="33"/>
      <c r="I6" s="33"/>
      <c r="J6" s="33"/>
      <c r="K6" s="33"/>
      <c r="L6" s="33"/>
      <c r="M6" s="33"/>
      <c r="N6" s="33"/>
      <c r="O6" s="34"/>
      <c r="P6" s="34"/>
    </row>
    <row r="7" spans="2:16">
      <c r="B7" s="52" t="s">
        <v>105</v>
      </c>
      <c r="C7" s="57"/>
      <c r="D7" s="48"/>
      <c r="E7" s="48"/>
      <c r="F7" s="49"/>
      <c r="G7" s="53">
        <v>277</v>
      </c>
      <c r="H7" s="54"/>
      <c r="I7" s="55">
        <v>50</v>
      </c>
      <c r="J7" s="54"/>
      <c r="K7" s="53"/>
      <c r="L7" s="56"/>
      <c r="M7" s="53"/>
      <c r="N7" s="54">
        <v>8</v>
      </c>
      <c r="O7" s="35">
        <f>SUM(C7:N7)</f>
        <v>335</v>
      </c>
      <c r="P7" s="36">
        <f>(D7*$D$3)+(E7*$E$3)+(F7*$F$3)+(G7*$G$3)+(H7*$H$3)+(I7*$I$3)+(J7*$J$3)+(K7*$K$3)+(L7*$L$3)+(M7*$M$3)+(N7*$N$3)</f>
        <v>110.25</v>
      </c>
    </row>
    <row r="8" spans="2:16">
      <c r="B8" s="52" t="s">
        <v>104</v>
      </c>
      <c r="C8" s="47"/>
      <c r="D8" s="48"/>
      <c r="E8" s="48"/>
      <c r="F8" s="49"/>
      <c r="G8" s="53">
        <v>80</v>
      </c>
      <c r="H8" s="54"/>
      <c r="I8" s="55"/>
      <c r="J8" s="54"/>
      <c r="K8" s="53"/>
      <c r="L8" s="56"/>
      <c r="M8" s="53"/>
      <c r="N8" s="54"/>
      <c r="O8" s="110">
        <f>SUM(F8:N8)+(E8*18)+(D8*9)</f>
        <v>80</v>
      </c>
      <c r="P8" s="36">
        <f t="shared" ref="P8:P9" si="0">(D8*$D$3)+(E8*$E$3)+(F8*$F$3)+(G8*$G$3)+(H8*$H$3)+(I8*$I$3)+(J8*$J$3)+(K8*$K$3)+(L8*$L$3)+(M8*$M$3)+(N8*$N$3)</f>
        <v>20</v>
      </c>
    </row>
    <row r="9" spans="2:16">
      <c r="B9" s="52"/>
      <c r="C9" s="47"/>
      <c r="D9" s="48"/>
      <c r="E9" s="48"/>
      <c r="F9" s="49"/>
      <c r="G9" s="53"/>
      <c r="H9" s="54"/>
      <c r="I9" s="55"/>
      <c r="J9" s="54"/>
      <c r="K9" s="53"/>
      <c r="L9" s="56"/>
      <c r="M9" s="53"/>
      <c r="N9" s="54"/>
      <c r="O9" s="35">
        <f t="shared" ref="O9" si="1">SUM(F9:N9)</f>
        <v>0</v>
      </c>
      <c r="P9" s="36">
        <f t="shared" si="0"/>
        <v>0</v>
      </c>
    </row>
    <row r="10" spans="2:16" ht="10.8" thickBot="1">
      <c r="B10" s="37" t="s">
        <v>21</v>
      </c>
      <c r="C10" s="37">
        <f t="shared" ref="C10:P10" si="2">SUM(C7:C9)</f>
        <v>0</v>
      </c>
      <c r="D10" s="37">
        <f t="shared" si="2"/>
        <v>0</v>
      </c>
      <c r="E10" s="37">
        <f t="shared" si="2"/>
        <v>0</v>
      </c>
      <c r="F10" s="37">
        <f t="shared" si="2"/>
        <v>0</v>
      </c>
      <c r="G10" s="37">
        <f t="shared" si="2"/>
        <v>357</v>
      </c>
      <c r="H10" s="37">
        <f t="shared" si="2"/>
        <v>0</v>
      </c>
      <c r="I10" s="37">
        <f t="shared" si="2"/>
        <v>50</v>
      </c>
      <c r="J10" s="37">
        <f t="shared" si="2"/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8</v>
      </c>
      <c r="O10" s="100">
        <f t="shared" si="2"/>
        <v>415</v>
      </c>
      <c r="P10" s="37">
        <f t="shared" si="2"/>
        <v>130.25</v>
      </c>
    </row>
    <row r="11" spans="2:16">
      <c r="F11" s="38"/>
      <c r="G11" s="38"/>
      <c r="H11" s="38"/>
      <c r="I11" s="38"/>
      <c r="J11" s="38"/>
      <c r="K11" s="38"/>
      <c r="L11" s="38"/>
      <c r="M11" s="38"/>
      <c r="N11" s="38"/>
    </row>
    <row r="13" spans="2:16" ht="10.8" thickBot="1">
      <c r="B13" s="32" t="s">
        <v>88</v>
      </c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4"/>
      <c r="P13" s="34"/>
    </row>
    <row r="14" spans="2:16">
      <c r="B14" s="52" t="s">
        <v>106</v>
      </c>
      <c r="C14" s="57"/>
      <c r="D14" s="48"/>
      <c r="E14" s="48"/>
      <c r="F14" s="49">
        <v>407</v>
      </c>
      <c r="G14" s="53">
        <v>128</v>
      </c>
      <c r="H14" s="54"/>
      <c r="I14" s="55"/>
      <c r="J14" s="54"/>
      <c r="K14" s="53"/>
      <c r="L14" s="56"/>
      <c r="M14" s="53"/>
      <c r="N14" s="54"/>
      <c r="O14" s="35">
        <f t="shared" ref="O14:O15" si="3">SUM(F14:N14)</f>
        <v>535</v>
      </c>
      <c r="P14" s="36">
        <f t="shared" ref="P14:P15" si="4">(D14*$D$3)+(E14*$E$3)+(F14*$F$3)+(G14*$G$3)+(H14*$H$3)+(I14*$I$3)+(J14*$J$3)+(K14*$K$3)+(L14*$L$3)+(M14*$M$3)+(N14*$N$3)</f>
        <v>72.7</v>
      </c>
    </row>
    <row r="15" spans="2:16">
      <c r="B15" s="52"/>
      <c r="C15" s="47"/>
      <c r="D15" s="48"/>
      <c r="E15" s="48"/>
      <c r="F15" s="49"/>
      <c r="G15" s="53"/>
      <c r="H15" s="54"/>
      <c r="I15" s="55"/>
      <c r="J15" s="54"/>
      <c r="K15" s="53"/>
      <c r="L15" s="56"/>
      <c r="M15" s="53"/>
      <c r="N15" s="54"/>
      <c r="O15" s="35">
        <f t="shared" si="3"/>
        <v>0</v>
      </c>
      <c r="P15" s="36">
        <f t="shared" si="4"/>
        <v>0</v>
      </c>
    </row>
    <row r="16" spans="2:16" ht="10.8" thickBot="1">
      <c r="B16" s="37" t="s">
        <v>21</v>
      </c>
      <c r="C16" s="37">
        <f>SUM(C15:C15)</f>
        <v>0</v>
      </c>
      <c r="D16" s="37">
        <f>SUM(D14:D15)</f>
        <v>0</v>
      </c>
      <c r="E16" s="37">
        <f>SUM(E14:E15)</f>
        <v>0</v>
      </c>
      <c r="F16" s="37">
        <f>SUM(F15:F15)</f>
        <v>0</v>
      </c>
      <c r="G16" s="40">
        <f t="shared" ref="G16:P16" si="5">SUM(G14:G15)</f>
        <v>128</v>
      </c>
      <c r="H16" s="40">
        <f t="shared" si="5"/>
        <v>0</v>
      </c>
      <c r="I16" s="40">
        <f t="shared" si="5"/>
        <v>0</v>
      </c>
      <c r="J16" s="40">
        <f t="shared" si="5"/>
        <v>0</v>
      </c>
      <c r="K16" s="40">
        <f t="shared" si="5"/>
        <v>0</v>
      </c>
      <c r="L16" s="40">
        <f t="shared" si="5"/>
        <v>0</v>
      </c>
      <c r="M16" s="40">
        <f t="shared" si="5"/>
        <v>0</v>
      </c>
      <c r="N16" s="40">
        <f t="shared" si="5"/>
        <v>0</v>
      </c>
      <c r="O16" s="41">
        <f t="shared" si="5"/>
        <v>535</v>
      </c>
      <c r="P16" s="42">
        <f t="shared" si="5"/>
        <v>72.7</v>
      </c>
    </row>
    <row r="19" spans="2:18" ht="10.8" thickBot="1">
      <c r="B19" s="32" t="s">
        <v>89</v>
      </c>
      <c r="C19" s="32"/>
      <c r="D19" s="32"/>
      <c r="E19" s="32"/>
      <c r="F19" s="33"/>
      <c r="G19" s="33"/>
      <c r="H19" s="33"/>
      <c r="I19" s="33"/>
      <c r="J19" s="33"/>
      <c r="K19" s="33"/>
      <c r="L19" s="33"/>
      <c r="M19" s="33"/>
      <c r="N19" s="33"/>
      <c r="O19" s="34"/>
      <c r="P19" s="34"/>
    </row>
    <row r="20" spans="2:18">
      <c r="B20" s="52" t="s">
        <v>106</v>
      </c>
      <c r="C20" s="57"/>
      <c r="D20" s="48"/>
      <c r="E20" s="48"/>
      <c r="F20" s="49"/>
      <c r="G20" s="53">
        <v>50</v>
      </c>
      <c r="H20" s="54"/>
      <c r="I20" s="55">
        <v>17</v>
      </c>
      <c r="J20" s="54"/>
      <c r="K20" s="53"/>
      <c r="L20" s="56"/>
      <c r="M20" s="53"/>
      <c r="N20" s="54">
        <v>5</v>
      </c>
      <c r="O20" s="35">
        <f t="shared" ref="O20:O21" si="6">SUM(F20:N20)</f>
        <v>72</v>
      </c>
      <c r="P20" s="36">
        <f t="shared" ref="P20:P21" si="7">(D20*$D$3)+(E20*$E$3)+(F20*$F$3)+(G20*$G$3)+(H20*$H$3)+(I20*$I$3)+(J20*$J$3)+(K20*$K$3)+(L20*$L$3)+(M20*$M$3)+(N20*$N$3)</f>
        <v>31</v>
      </c>
    </row>
    <row r="21" spans="2:18">
      <c r="B21" s="52"/>
      <c r="C21" s="47"/>
      <c r="D21" s="48"/>
      <c r="E21" s="48"/>
      <c r="F21" s="49"/>
      <c r="G21" s="53"/>
      <c r="H21" s="54"/>
      <c r="I21" s="55"/>
      <c r="J21" s="54"/>
      <c r="K21" s="53"/>
      <c r="L21" s="56"/>
      <c r="M21" s="53"/>
      <c r="N21" s="54"/>
      <c r="O21" s="35">
        <f t="shared" si="6"/>
        <v>0</v>
      </c>
      <c r="P21" s="36">
        <f t="shared" si="7"/>
        <v>0</v>
      </c>
    </row>
    <row r="22" spans="2:18" ht="10.8" thickBot="1">
      <c r="B22" s="37" t="s">
        <v>21</v>
      </c>
      <c r="C22" s="37">
        <f>SUM(C21:C21)</f>
        <v>0</v>
      </c>
      <c r="D22" s="37">
        <f>SUM(D20:D21)</f>
        <v>0</v>
      </c>
      <c r="E22" s="37">
        <f>SUM(E20:E21)</f>
        <v>0</v>
      </c>
      <c r="F22" s="37">
        <f>SUM(F21:F21)</f>
        <v>0</v>
      </c>
      <c r="G22" s="40">
        <f t="shared" ref="G22:P22" si="8">SUM(G20:G21)</f>
        <v>50</v>
      </c>
      <c r="H22" s="40">
        <f t="shared" si="8"/>
        <v>0</v>
      </c>
      <c r="I22" s="40">
        <f t="shared" si="8"/>
        <v>17</v>
      </c>
      <c r="J22" s="40">
        <f t="shared" si="8"/>
        <v>0</v>
      </c>
      <c r="K22" s="40">
        <f t="shared" si="8"/>
        <v>0</v>
      </c>
      <c r="L22" s="40">
        <f t="shared" si="8"/>
        <v>0</v>
      </c>
      <c r="M22" s="40">
        <f t="shared" si="8"/>
        <v>0</v>
      </c>
      <c r="N22" s="40">
        <f t="shared" si="8"/>
        <v>5</v>
      </c>
      <c r="O22" s="41">
        <f t="shared" si="8"/>
        <v>72</v>
      </c>
      <c r="P22" s="42">
        <f t="shared" si="8"/>
        <v>31</v>
      </c>
      <c r="R22" s="1">
        <v>139</v>
      </c>
    </row>
    <row r="23" spans="2:18">
      <c r="R23" s="1">
        <v>138</v>
      </c>
    </row>
    <row r="24" spans="2:18">
      <c r="B24" s="44"/>
      <c r="C24" s="44"/>
      <c r="D24" s="44"/>
      <c r="E24" s="44"/>
      <c r="F24" s="44"/>
      <c r="G24" s="45"/>
      <c r="H24" s="45"/>
      <c r="I24" s="45"/>
      <c r="J24" s="45"/>
      <c r="K24" s="45"/>
      <c r="L24" s="45"/>
      <c r="M24" s="45"/>
      <c r="N24" s="45"/>
      <c r="O24" s="50"/>
      <c r="P24" s="51"/>
    </row>
    <row r="25" spans="2:18" ht="10.8" thickBot="1">
      <c r="B25" s="32" t="s">
        <v>107</v>
      </c>
      <c r="C25" s="32"/>
      <c r="D25" s="32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4"/>
      <c r="P25" s="34"/>
    </row>
    <row r="26" spans="2:18">
      <c r="B26" s="52" t="s">
        <v>106</v>
      </c>
      <c r="C26" s="57"/>
      <c r="D26" s="48"/>
      <c r="E26" s="48"/>
      <c r="F26" s="49"/>
      <c r="G26" s="53">
        <v>657</v>
      </c>
      <c r="H26" s="54"/>
      <c r="I26" s="55">
        <v>321</v>
      </c>
      <c r="J26" s="54"/>
      <c r="K26" s="53">
        <v>120</v>
      </c>
      <c r="L26" s="56"/>
      <c r="M26" s="53"/>
      <c r="N26" s="54">
        <v>57</v>
      </c>
      <c r="O26" s="35">
        <f t="shared" ref="O26:O28" si="9">SUM(F26:N26)</f>
        <v>1155</v>
      </c>
      <c r="P26" s="36">
        <f t="shared" ref="P26:P28" si="10">(D26*$D$3)+(E26*$E$3)+(F26*$F$3)+(G26*$G$3)+(H26*$H$3)+(I26*$I$3)+(J26*$J$3)+(K26*$K$3)+(L26*$L$3)+(M26*$M$3)+(N26*$N$3)</f>
        <v>558.75</v>
      </c>
    </row>
    <row r="27" spans="2:18">
      <c r="B27" s="52"/>
      <c r="C27" s="47"/>
      <c r="D27" s="48"/>
      <c r="E27" s="48"/>
      <c r="F27" s="49"/>
      <c r="G27" s="53"/>
      <c r="H27" s="54"/>
      <c r="I27" s="55"/>
      <c r="J27" s="54"/>
      <c r="K27" s="53"/>
      <c r="L27" s="56"/>
      <c r="M27" s="53"/>
      <c r="N27" s="54"/>
      <c r="O27" s="35">
        <f t="shared" si="9"/>
        <v>0</v>
      </c>
      <c r="P27" s="36">
        <f t="shared" si="10"/>
        <v>0</v>
      </c>
    </row>
    <row r="28" spans="2:18">
      <c r="B28" s="52"/>
      <c r="C28" s="47"/>
      <c r="D28" s="48"/>
      <c r="E28" s="48"/>
      <c r="F28" s="49"/>
      <c r="G28" s="53"/>
      <c r="H28" s="54"/>
      <c r="I28" s="55"/>
      <c r="J28" s="54"/>
      <c r="K28" s="53"/>
      <c r="L28" s="56"/>
      <c r="M28" s="53"/>
      <c r="N28" s="54"/>
      <c r="O28" s="35">
        <f t="shared" si="9"/>
        <v>0</v>
      </c>
      <c r="P28" s="36">
        <f t="shared" si="10"/>
        <v>0</v>
      </c>
    </row>
    <row r="29" spans="2:18" ht="10.8" thickBot="1">
      <c r="B29" s="37" t="s">
        <v>21</v>
      </c>
      <c r="C29" s="37">
        <f t="shared" ref="C29:P29" si="11">SUM(C26:C28)</f>
        <v>0</v>
      </c>
      <c r="D29" s="37">
        <f t="shared" si="11"/>
        <v>0</v>
      </c>
      <c r="E29" s="37">
        <f t="shared" si="11"/>
        <v>0</v>
      </c>
      <c r="F29" s="37">
        <f t="shared" si="11"/>
        <v>0</v>
      </c>
      <c r="G29" s="40">
        <f t="shared" si="11"/>
        <v>657</v>
      </c>
      <c r="H29" s="40">
        <f t="shared" si="11"/>
        <v>0</v>
      </c>
      <c r="I29" s="40">
        <f t="shared" si="11"/>
        <v>321</v>
      </c>
      <c r="J29" s="40">
        <f t="shared" si="11"/>
        <v>0</v>
      </c>
      <c r="K29" s="40">
        <f t="shared" si="11"/>
        <v>120</v>
      </c>
      <c r="L29" s="40">
        <f t="shared" si="11"/>
        <v>0</v>
      </c>
      <c r="M29" s="40">
        <f t="shared" si="11"/>
        <v>0</v>
      </c>
      <c r="N29" s="40">
        <f t="shared" si="11"/>
        <v>57</v>
      </c>
      <c r="O29" s="41">
        <f t="shared" si="11"/>
        <v>1155</v>
      </c>
      <c r="P29" s="42">
        <f t="shared" si="11"/>
        <v>558.75</v>
      </c>
    </row>
    <row r="30" spans="2:18">
      <c r="B30" s="44"/>
      <c r="C30" s="44"/>
      <c r="D30" s="44"/>
      <c r="E30" s="44"/>
      <c r="F30" s="44"/>
      <c r="G30" s="45"/>
      <c r="H30" s="45"/>
      <c r="I30" s="45"/>
      <c r="J30" s="45"/>
      <c r="K30" s="45"/>
      <c r="L30" s="45"/>
      <c r="M30" s="45"/>
      <c r="N30" s="45"/>
      <c r="O30" s="50"/>
      <c r="P30" s="51"/>
    </row>
    <row r="31" spans="2:18" ht="13.2">
      <c r="B31" s="2"/>
      <c r="C31" s="2"/>
      <c r="D31" s="2"/>
      <c r="E31" s="2"/>
      <c r="F31" s="43"/>
      <c r="G31" s="43"/>
      <c r="H31" s="43"/>
      <c r="I31" s="43"/>
      <c r="J31" s="43"/>
      <c r="K31" s="43"/>
      <c r="L31" s="43"/>
      <c r="M31" s="43"/>
      <c r="N31" s="43"/>
      <c r="O31" s="2"/>
      <c r="P31" s="2"/>
    </row>
    <row r="32" spans="2:18">
      <c r="M32" s="44" t="s">
        <v>21</v>
      </c>
      <c r="O32" s="45">
        <f>O10+O16+O22+O29</f>
        <v>2177</v>
      </c>
      <c r="P32" s="46">
        <f>P10+P16+P22+P29</f>
        <v>792.7</v>
      </c>
    </row>
  </sheetData>
  <pageMargins left="0.19685039370078741" right="0.35433070866141736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36"/>
  <sheetViews>
    <sheetView zoomScaleNormal="100" workbookViewId="0">
      <selection activeCell="O12" sqref="O12"/>
    </sheetView>
  </sheetViews>
  <sheetFormatPr defaultColWidth="9.109375" defaultRowHeight="10.199999999999999"/>
  <cols>
    <col min="1" max="1" width="3.109375" style="1" customWidth="1"/>
    <col min="2" max="2" width="38.5546875" style="1" customWidth="1"/>
    <col min="3" max="3" width="11" style="1" customWidth="1"/>
    <col min="4" max="4" width="6.33203125" style="1" bestFit="1" customWidth="1"/>
    <col min="5" max="5" width="6" style="1" bestFit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2" spans="2:16" ht="13.2">
      <c r="B2" s="2" t="s">
        <v>91</v>
      </c>
      <c r="C2" s="2"/>
      <c r="D2" s="102"/>
      <c r="E2" s="2"/>
    </row>
    <row r="3" spans="2:16">
      <c r="B3" s="3"/>
      <c r="C3" s="4" t="s">
        <v>0</v>
      </c>
      <c r="D3" s="4" t="s">
        <v>1</v>
      </c>
      <c r="E3" s="3" t="s">
        <v>2</v>
      </c>
      <c r="F3" s="5" t="s">
        <v>31</v>
      </c>
      <c r="G3" s="6" t="s">
        <v>4</v>
      </c>
      <c r="H3" s="7"/>
      <c r="I3" s="8" t="s">
        <v>5</v>
      </c>
      <c r="J3" s="9"/>
      <c r="K3" s="10" t="s">
        <v>6</v>
      </c>
      <c r="L3" s="4"/>
      <c r="M3" s="10" t="s">
        <v>7</v>
      </c>
      <c r="N3" s="9"/>
      <c r="O3" s="3"/>
      <c r="P3" s="3"/>
    </row>
    <row r="4" spans="2:16">
      <c r="B4" s="11"/>
      <c r="C4" s="12"/>
      <c r="D4" s="13">
        <v>36</v>
      </c>
      <c r="E4" s="30">
        <v>72</v>
      </c>
      <c r="F4" s="14">
        <v>0.1</v>
      </c>
      <c r="G4" s="15">
        <v>0.25</v>
      </c>
      <c r="H4" s="16">
        <v>0.25</v>
      </c>
      <c r="I4" s="17">
        <v>0.5</v>
      </c>
      <c r="J4" s="16">
        <v>0.5</v>
      </c>
      <c r="K4" s="19">
        <v>1</v>
      </c>
      <c r="L4" s="18">
        <v>1</v>
      </c>
      <c r="M4" s="19">
        <v>2</v>
      </c>
      <c r="N4" s="20">
        <v>2</v>
      </c>
      <c r="O4" s="21"/>
      <c r="P4" s="22"/>
    </row>
    <row r="5" spans="2:16" ht="10.8" thickBot="1">
      <c r="B5" s="23" t="s">
        <v>8</v>
      </c>
      <c r="C5" s="24"/>
      <c r="D5" s="24"/>
      <c r="E5" s="24"/>
      <c r="F5" s="25" t="s">
        <v>9</v>
      </c>
      <c r="G5" s="26" t="s">
        <v>10</v>
      </c>
      <c r="H5" s="27" t="s">
        <v>11</v>
      </c>
      <c r="I5" s="28" t="s">
        <v>12</v>
      </c>
      <c r="J5" s="27" t="s">
        <v>13</v>
      </c>
      <c r="K5" s="26" t="s">
        <v>14</v>
      </c>
      <c r="L5" s="29" t="s">
        <v>15</v>
      </c>
      <c r="M5" s="26" t="s">
        <v>16</v>
      </c>
      <c r="N5" s="27" t="s">
        <v>17</v>
      </c>
      <c r="O5" s="28" t="s">
        <v>18</v>
      </c>
      <c r="P5" s="29" t="s">
        <v>19</v>
      </c>
    </row>
    <row r="6" spans="2:16">
      <c r="B6" s="13"/>
      <c r="C6" s="13"/>
      <c r="D6" s="13"/>
      <c r="E6" s="13"/>
      <c r="F6" s="30"/>
      <c r="G6" s="30"/>
      <c r="H6" s="30"/>
      <c r="I6" s="30"/>
      <c r="J6" s="30"/>
      <c r="K6" s="30"/>
      <c r="L6" s="30"/>
      <c r="M6" s="30"/>
      <c r="N6" s="30"/>
      <c r="O6" s="13"/>
      <c r="P6" s="31"/>
    </row>
    <row r="7" spans="2:16" ht="10.8" thickBot="1">
      <c r="B7" s="32" t="s">
        <v>35</v>
      </c>
      <c r="C7" s="32"/>
      <c r="D7" s="32"/>
      <c r="E7" s="32"/>
      <c r="F7" s="33"/>
      <c r="G7" s="33"/>
      <c r="H7" s="33"/>
      <c r="I7" s="33"/>
      <c r="J7" s="33"/>
      <c r="K7" s="33"/>
      <c r="L7" s="33"/>
      <c r="M7" s="33"/>
      <c r="N7" s="33"/>
      <c r="O7" s="34"/>
      <c r="P7" s="34"/>
    </row>
    <row r="8" spans="2:16">
      <c r="B8" s="52" t="s">
        <v>118</v>
      </c>
      <c r="C8" s="134"/>
      <c r="D8" s="47"/>
      <c r="E8" s="48"/>
      <c r="F8" s="49"/>
      <c r="G8" s="53">
        <v>1095</v>
      </c>
      <c r="H8" s="54"/>
      <c r="I8" s="55">
        <v>33</v>
      </c>
      <c r="J8" s="54"/>
      <c r="K8" s="53">
        <v>146</v>
      </c>
      <c r="L8" s="56"/>
      <c r="M8" s="53"/>
      <c r="N8" s="54">
        <v>55</v>
      </c>
      <c r="O8" s="110">
        <f>SUM(F8:N8)+(E8*18)+(D8*9)</f>
        <v>1329</v>
      </c>
      <c r="P8" s="36">
        <f t="shared" ref="P8" si="0">(D8*$D$4)+(E8*$E$4)+(F8*$F$4)+(G8*$G$4)+(H8*$H$4)+(I8*$I$4)+(J8*$J$4)+(K8*$K$4)+(L8*$L$4)+(M8*$M$4)+(N8*$N$4)</f>
        <v>546.25</v>
      </c>
    </row>
    <row r="9" spans="2:16">
      <c r="B9" s="52" t="s">
        <v>119</v>
      </c>
      <c r="C9" s="134"/>
      <c r="D9" s="47"/>
      <c r="E9" s="48"/>
      <c r="F9" s="49"/>
      <c r="G9" s="53"/>
      <c r="H9" s="54"/>
      <c r="I9" s="55"/>
      <c r="J9" s="54"/>
      <c r="K9" s="53">
        <v>1</v>
      </c>
      <c r="L9" s="56"/>
      <c r="M9" s="53"/>
      <c r="N9" s="54">
        <v>1</v>
      </c>
      <c r="O9" s="110">
        <f t="shared" ref="O9:O13" si="1">SUM(F9:N9)</f>
        <v>2</v>
      </c>
      <c r="P9" s="36">
        <f t="shared" ref="P9:P13" si="2">(D9*$D$4)+(E9*$E$4)+(F9*$F$4)+(G9*$G$4)+(H9*$H$4)+(I9*$I$4)+(J9*$J$4)+(K9*$K$4)+(L9*$L$4)+(M9*$M$4)+(N9*$N$4)</f>
        <v>3</v>
      </c>
    </row>
    <row r="10" spans="2:16">
      <c r="B10" s="52" t="s">
        <v>120</v>
      </c>
      <c r="C10" s="134"/>
      <c r="D10" s="47"/>
      <c r="E10" s="48"/>
      <c r="F10" s="49"/>
      <c r="G10" s="53">
        <v>90</v>
      </c>
      <c r="H10" s="54"/>
      <c r="I10" s="55">
        <v>10</v>
      </c>
      <c r="J10" s="54"/>
      <c r="K10" s="53"/>
      <c r="L10" s="56"/>
      <c r="M10" s="53"/>
      <c r="N10" s="54">
        <v>3</v>
      </c>
      <c r="O10" s="110">
        <f t="shared" si="1"/>
        <v>103</v>
      </c>
      <c r="P10" s="36">
        <f t="shared" si="2"/>
        <v>33.5</v>
      </c>
    </row>
    <row r="11" spans="2:16">
      <c r="B11" s="52" t="s">
        <v>121</v>
      </c>
      <c r="C11" s="134"/>
      <c r="D11" s="47"/>
      <c r="E11" s="48"/>
      <c r="F11" s="49"/>
      <c r="G11" s="53">
        <v>68</v>
      </c>
      <c r="H11" s="54"/>
      <c r="I11" s="55">
        <v>21</v>
      </c>
      <c r="J11" s="54"/>
      <c r="K11" s="53">
        <v>1</v>
      </c>
      <c r="L11" s="56"/>
      <c r="M11" s="53"/>
      <c r="N11" s="54">
        <v>8</v>
      </c>
      <c r="O11" s="110">
        <f t="shared" si="1"/>
        <v>98</v>
      </c>
      <c r="P11" s="36">
        <f t="shared" si="2"/>
        <v>44.5</v>
      </c>
    </row>
    <row r="12" spans="2:16">
      <c r="B12" s="52" t="s">
        <v>122</v>
      </c>
      <c r="C12" s="134"/>
      <c r="D12" s="47"/>
      <c r="E12" s="48">
        <v>1</v>
      </c>
      <c r="F12" s="49"/>
      <c r="G12" s="53"/>
      <c r="H12" s="54"/>
      <c r="I12" s="55"/>
      <c r="J12" s="54"/>
      <c r="K12" s="53"/>
      <c r="L12" s="56"/>
      <c r="M12" s="53"/>
      <c r="N12" s="54"/>
      <c r="O12" s="110">
        <f t="shared" ref="O12:O13" si="3">SUM(F12:N12)+(E12*18)+(D12*9)</f>
        <v>18</v>
      </c>
      <c r="P12" s="36">
        <f t="shared" si="2"/>
        <v>72</v>
      </c>
    </row>
    <row r="13" spans="2:16">
      <c r="B13" s="52" t="s">
        <v>123</v>
      </c>
      <c r="C13" s="134"/>
      <c r="D13" s="47"/>
      <c r="E13" s="48">
        <v>1</v>
      </c>
      <c r="F13" s="49"/>
      <c r="G13" s="53"/>
      <c r="H13" s="54"/>
      <c r="I13" s="55"/>
      <c r="J13" s="54"/>
      <c r="K13" s="53"/>
      <c r="L13" s="56"/>
      <c r="M13" s="53"/>
      <c r="N13" s="54"/>
      <c r="O13" s="110">
        <f t="shared" si="3"/>
        <v>18</v>
      </c>
      <c r="P13" s="36">
        <f t="shared" si="2"/>
        <v>72</v>
      </c>
    </row>
    <row r="14" spans="2:16">
      <c r="B14" s="52"/>
      <c r="C14" s="134"/>
      <c r="D14" s="47"/>
      <c r="E14" s="48"/>
      <c r="F14" s="49"/>
      <c r="G14" s="53"/>
      <c r="H14" s="54"/>
      <c r="I14" s="55"/>
      <c r="J14" s="54"/>
      <c r="K14" s="53"/>
      <c r="L14" s="56"/>
      <c r="M14" s="53"/>
      <c r="N14" s="54"/>
      <c r="O14" s="110">
        <f t="shared" ref="O14" si="4">SUM(F14:N14)</f>
        <v>0</v>
      </c>
      <c r="P14" s="36">
        <f t="shared" ref="P14" si="5">(D14*$D$4)+(E14*$E$4)+(F14*$F$4)+(G14*$G$4)+(H14*$H$4)+(I14*$I$4)+(J14*$J$4)+(K14*$K$4)+(L14*$L$4)+(M14*$M$4)+(N14*$N$4)</f>
        <v>0</v>
      </c>
    </row>
    <row r="15" spans="2:16" ht="10.8" thickBot="1">
      <c r="B15" s="37" t="s">
        <v>21</v>
      </c>
      <c r="C15" s="37">
        <f t="shared" ref="C15:P15" si="6">SUM(C8:C14)</f>
        <v>0</v>
      </c>
      <c r="D15" s="37">
        <f t="shared" si="6"/>
        <v>0</v>
      </c>
      <c r="E15" s="37">
        <f t="shared" si="6"/>
        <v>2</v>
      </c>
      <c r="F15" s="37">
        <f t="shared" si="6"/>
        <v>0</v>
      </c>
      <c r="G15" s="37">
        <f t="shared" si="6"/>
        <v>1253</v>
      </c>
      <c r="H15" s="37">
        <f t="shared" si="6"/>
        <v>0</v>
      </c>
      <c r="I15" s="37">
        <f t="shared" si="6"/>
        <v>64</v>
      </c>
      <c r="J15" s="37">
        <f t="shared" si="6"/>
        <v>0</v>
      </c>
      <c r="K15" s="37">
        <f t="shared" si="6"/>
        <v>148</v>
      </c>
      <c r="L15" s="37">
        <f t="shared" si="6"/>
        <v>0</v>
      </c>
      <c r="M15" s="37">
        <f t="shared" si="6"/>
        <v>0</v>
      </c>
      <c r="N15" s="37">
        <f t="shared" si="6"/>
        <v>67</v>
      </c>
      <c r="O15" s="37">
        <f t="shared" si="6"/>
        <v>1568</v>
      </c>
      <c r="P15" s="37">
        <f t="shared" si="6"/>
        <v>771.25</v>
      </c>
    </row>
    <row r="16" spans="2:16">
      <c r="F16" s="38"/>
      <c r="G16" s="38"/>
      <c r="H16" s="38"/>
      <c r="I16" s="38"/>
      <c r="J16" s="38"/>
      <c r="K16" s="38"/>
      <c r="L16" s="38"/>
      <c r="M16" s="38"/>
      <c r="N16" s="38"/>
    </row>
    <row r="17" spans="2:16" hidden="1"/>
    <row r="18" spans="2:16" ht="10.8" hidden="1" thickBot="1">
      <c r="B18" s="32" t="s">
        <v>73</v>
      </c>
      <c r="C18" s="32"/>
      <c r="D18" s="32"/>
      <c r="E18" s="32"/>
      <c r="F18" s="33"/>
      <c r="G18" s="33"/>
      <c r="H18" s="33"/>
      <c r="I18" s="33"/>
      <c r="J18" s="33"/>
      <c r="K18" s="33"/>
      <c r="L18" s="33"/>
      <c r="M18" s="33"/>
      <c r="N18" s="33"/>
      <c r="O18" s="34"/>
      <c r="P18" s="34"/>
    </row>
    <row r="19" spans="2:16" ht="12" hidden="1" customHeight="1">
      <c r="B19" s="148"/>
      <c r="C19" s="47"/>
      <c r="D19" s="48"/>
      <c r="E19" s="48"/>
      <c r="F19" s="152"/>
      <c r="G19" s="149"/>
      <c r="H19" s="54"/>
      <c r="I19" s="150"/>
      <c r="J19" s="54"/>
      <c r="K19" s="149"/>
      <c r="L19" s="151"/>
      <c r="M19" s="53"/>
      <c r="N19" s="103"/>
      <c r="O19" s="35">
        <f>SUM(F19:N19)</f>
        <v>0</v>
      </c>
      <c r="P19" s="36">
        <f t="shared" ref="P19:P20" si="7">(D19*$D$4)+(E19*$E$4)+(F19*$F$4)+(G19*$G$4)+(H19*$H$4)+(I19*$I$4)+(J19*$J$4)+(K19*$K$4)+(L19*$L$4)+(M19*$M$4)+(N19*$N$4)</f>
        <v>0</v>
      </c>
    </row>
    <row r="20" spans="2:16" hidden="1">
      <c r="B20" s="148"/>
      <c r="C20" s="47"/>
      <c r="D20" s="48"/>
      <c r="E20" s="48"/>
      <c r="F20" s="104"/>
      <c r="G20" s="106"/>
      <c r="H20" s="105"/>
      <c r="I20" s="106"/>
      <c r="J20" s="107"/>
      <c r="K20" s="106"/>
      <c r="L20" s="107"/>
      <c r="M20" s="108"/>
      <c r="N20" s="103"/>
      <c r="O20" s="35">
        <f>SUM(F20:N20)</f>
        <v>0</v>
      </c>
      <c r="P20" s="36">
        <f t="shared" si="7"/>
        <v>0</v>
      </c>
    </row>
    <row r="21" spans="2:16" ht="10.8" hidden="1" thickBot="1">
      <c r="B21" s="37" t="s">
        <v>21</v>
      </c>
      <c r="C21" s="37">
        <f t="shared" ref="C21:P21" si="8">SUM(C19:C20)</f>
        <v>0</v>
      </c>
      <c r="D21" s="37">
        <f t="shared" si="8"/>
        <v>0</v>
      </c>
      <c r="E21" s="37">
        <f t="shared" si="8"/>
        <v>0</v>
      </c>
      <c r="F21" s="37">
        <f t="shared" si="8"/>
        <v>0</v>
      </c>
      <c r="G21" s="37">
        <f t="shared" si="8"/>
        <v>0</v>
      </c>
      <c r="H21" s="37">
        <f t="shared" si="8"/>
        <v>0</v>
      </c>
      <c r="I21" s="37">
        <f t="shared" si="8"/>
        <v>0</v>
      </c>
      <c r="J21" s="37">
        <f t="shared" si="8"/>
        <v>0</v>
      </c>
      <c r="K21" s="37">
        <f t="shared" si="8"/>
        <v>0</v>
      </c>
      <c r="L21" s="37">
        <f t="shared" si="8"/>
        <v>0</v>
      </c>
      <c r="M21" s="37">
        <f t="shared" si="8"/>
        <v>0</v>
      </c>
      <c r="N21" s="37">
        <f t="shared" si="8"/>
        <v>0</v>
      </c>
      <c r="O21" s="37">
        <f t="shared" si="8"/>
        <v>0</v>
      </c>
      <c r="P21" s="109">
        <f t="shared" si="8"/>
        <v>0</v>
      </c>
    </row>
    <row r="22" spans="2:16" hidden="1"/>
    <row r="23" spans="2:16" hidden="1"/>
    <row r="24" spans="2:16" ht="10.8" hidden="1" thickBot="1">
      <c r="B24" s="32" t="s">
        <v>90</v>
      </c>
      <c r="C24" s="32"/>
      <c r="D24" s="32"/>
      <c r="E24" s="32"/>
      <c r="F24" s="33"/>
      <c r="G24" s="33"/>
      <c r="H24" s="33"/>
      <c r="I24" s="33"/>
      <c r="J24" s="33"/>
      <c r="K24" s="33"/>
      <c r="L24" s="33"/>
      <c r="M24" s="33"/>
      <c r="N24" s="33"/>
      <c r="O24" s="34"/>
      <c r="P24" s="34"/>
    </row>
    <row r="25" spans="2:16" ht="12" hidden="1" customHeight="1">
      <c r="B25" s="182"/>
      <c r="C25" s="47"/>
      <c r="D25" s="48"/>
      <c r="E25" s="48"/>
      <c r="F25" s="152"/>
      <c r="G25" s="149"/>
      <c r="H25" s="54"/>
      <c r="I25" s="150"/>
      <c r="J25" s="54"/>
      <c r="K25" s="149"/>
      <c r="L25" s="151"/>
      <c r="M25" s="53"/>
      <c r="N25" s="103"/>
      <c r="O25" s="110">
        <f>SUM(F25:N25)+(E25*18)+(D25*9)</f>
        <v>0</v>
      </c>
      <c r="P25" s="36">
        <f t="shared" ref="P25:P26" si="9">(D25*$D$4)+(E25*$E$4)+(F25*$F$4)+(G25*$G$4)+(H25*$H$4)+(I25*$I$4)+(J25*$J$4)+(K25*$K$4)+(L25*$L$4)+(M25*$M$4)+(N25*$N$4)</f>
        <v>0</v>
      </c>
    </row>
    <row r="26" spans="2:16" hidden="1">
      <c r="B26" s="148"/>
      <c r="C26" s="47"/>
      <c r="D26" s="48"/>
      <c r="E26" s="48"/>
      <c r="F26" s="104"/>
      <c r="G26" s="106"/>
      <c r="H26" s="105"/>
      <c r="I26" s="106"/>
      <c r="J26" s="107"/>
      <c r="K26" s="106"/>
      <c r="L26" s="107"/>
      <c r="M26" s="108"/>
      <c r="N26" s="103"/>
      <c r="O26" s="35">
        <f>SUM(F26:N26)</f>
        <v>0</v>
      </c>
      <c r="P26" s="36">
        <f t="shared" si="9"/>
        <v>0</v>
      </c>
    </row>
    <row r="27" spans="2:16" ht="10.8" hidden="1" thickBot="1">
      <c r="B27" s="37" t="s">
        <v>21</v>
      </c>
      <c r="C27" s="37">
        <f t="shared" ref="C27:P27" si="10">SUM(C25:C26)</f>
        <v>0</v>
      </c>
      <c r="D27" s="37">
        <f t="shared" si="10"/>
        <v>0</v>
      </c>
      <c r="E27" s="37">
        <f t="shared" si="10"/>
        <v>0</v>
      </c>
      <c r="F27" s="37">
        <f t="shared" si="10"/>
        <v>0</v>
      </c>
      <c r="G27" s="37">
        <f t="shared" si="10"/>
        <v>0</v>
      </c>
      <c r="H27" s="37">
        <f t="shared" si="10"/>
        <v>0</v>
      </c>
      <c r="I27" s="37">
        <f t="shared" si="10"/>
        <v>0</v>
      </c>
      <c r="J27" s="37">
        <f t="shared" si="10"/>
        <v>0</v>
      </c>
      <c r="K27" s="37">
        <f t="shared" si="10"/>
        <v>0</v>
      </c>
      <c r="L27" s="37">
        <f t="shared" si="10"/>
        <v>0</v>
      </c>
      <c r="M27" s="37">
        <f t="shared" si="10"/>
        <v>0</v>
      </c>
      <c r="N27" s="37">
        <f t="shared" si="10"/>
        <v>0</v>
      </c>
      <c r="O27" s="37">
        <f t="shared" si="10"/>
        <v>0</v>
      </c>
      <c r="P27" s="109">
        <f t="shared" si="10"/>
        <v>0</v>
      </c>
    </row>
    <row r="28" spans="2:16" hidden="1"/>
    <row r="29" spans="2:16" hidden="1"/>
    <row r="30" spans="2:16" ht="10.8" thickBot="1">
      <c r="B30" s="32" t="s">
        <v>36</v>
      </c>
      <c r="C30" s="32"/>
      <c r="D30" s="32"/>
      <c r="E30" s="32"/>
      <c r="F30" s="33"/>
      <c r="G30" s="33"/>
      <c r="H30" s="33"/>
      <c r="I30" s="33"/>
      <c r="J30" s="33"/>
      <c r="K30" s="33"/>
      <c r="L30" s="33"/>
      <c r="M30" s="33"/>
      <c r="N30" s="33"/>
      <c r="O30" s="34"/>
      <c r="P30" s="34"/>
    </row>
    <row r="31" spans="2:16">
      <c r="B31" s="52" t="s">
        <v>124</v>
      </c>
      <c r="C31" s="57"/>
      <c r="D31" s="48"/>
      <c r="E31" s="48"/>
      <c r="F31" s="49"/>
      <c r="G31" s="53">
        <v>10</v>
      </c>
      <c r="H31" s="54"/>
      <c r="I31" s="55">
        <v>2</v>
      </c>
      <c r="J31" s="54"/>
      <c r="K31" s="53">
        <v>2</v>
      </c>
      <c r="L31" s="56"/>
      <c r="M31" s="53"/>
      <c r="N31" s="54">
        <v>4</v>
      </c>
      <c r="O31" s="35">
        <f>SUM(F31:N31)</f>
        <v>18</v>
      </c>
      <c r="P31" s="36">
        <f t="shared" ref="P31:P33" si="11">(D31*$D$4)+(E31*$E$4)+(F31*$F$4)+(G31*$G$4)+(H31*$H$4)+(I31*$I$4)+(J31*$J$4)+(K31*$K$4)+(L31*$L$4)+(M31*$M$4)+(N31*$N$4)</f>
        <v>13.5</v>
      </c>
    </row>
    <row r="32" spans="2:16">
      <c r="B32" s="52"/>
      <c r="C32" s="47"/>
      <c r="D32" s="48"/>
      <c r="E32" s="48"/>
      <c r="F32" s="49"/>
      <c r="G32" s="53"/>
      <c r="H32" s="54"/>
      <c r="I32" s="55"/>
      <c r="J32" s="54"/>
      <c r="K32" s="53"/>
      <c r="L32" s="56"/>
      <c r="M32" s="53"/>
      <c r="N32" s="54"/>
      <c r="O32" s="110">
        <f>SUM(F32:N32)+(E32*18)+(D32*9)</f>
        <v>0</v>
      </c>
      <c r="P32" s="36">
        <f t="shared" si="11"/>
        <v>0</v>
      </c>
    </row>
    <row r="33" spans="2:16">
      <c r="B33" s="52"/>
      <c r="C33" s="47"/>
      <c r="D33" s="48"/>
      <c r="E33" s="48"/>
      <c r="F33" s="49"/>
      <c r="G33" s="53"/>
      <c r="H33" s="54"/>
      <c r="I33" s="55"/>
      <c r="J33" s="54"/>
      <c r="K33" s="53"/>
      <c r="L33" s="56"/>
      <c r="M33" s="53"/>
      <c r="N33" s="54"/>
      <c r="O33" s="35">
        <f>SUM(C33:N33)</f>
        <v>0</v>
      </c>
      <c r="P33" s="36">
        <f t="shared" si="11"/>
        <v>0</v>
      </c>
    </row>
    <row r="34" spans="2:16" ht="10.8" thickBot="1">
      <c r="B34" s="37" t="s">
        <v>21</v>
      </c>
      <c r="C34" s="37">
        <f>SUM(C31:C32)</f>
        <v>0</v>
      </c>
      <c r="D34" s="37">
        <f>SUM(D31:D32)</f>
        <v>0</v>
      </c>
      <c r="E34" s="37">
        <f>SUM(E31:E32)</f>
        <v>0</v>
      </c>
      <c r="F34" s="37">
        <f t="shared" ref="F34:P34" si="12">SUM(F31:F33)</f>
        <v>0</v>
      </c>
      <c r="G34" s="37">
        <f t="shared" si="12"/>
        <v>10</v>
      </c>
      <c r="H34" s="37">
        <f t="shared" si="12"/>
        <v>0</v>
      </c>
      <c r="I34" s="37">
        <f t="shared" si="12"/>
        <v>2</v>
      </c>
      <c r="J34" s="37">
        <f t="shared" si="12"/>
        <v>0</v>
      </c>
      <c r="K34" s="37">
        <f t="shared" si="12"/>
        <v>2</v>
      </c>
      <c r="L34" s="37">
        <f t="shared" si="12"/>
        <v>0</v>
      </c>
      <c r="M34" s="37">
        <f t="shared" si="12"/>
        <v>0</v>
      </c>
      <c r="N34" s="37">
        <f t="shared" si="12"/>
        <v>4</v>
      </c>
      <c r="O34" s="37">
        <f t="shared" si="12"/>
        <v>18</v>
      </c>
      <c r="P34" s="109">
        <f t="shared" si="12"/>
        <v>13.5</v>
      </c>
    </row>
    <row r="35" spans="2:16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6"/>
    </row>
    <row r="36" spans="2:16">
      <c r="N36" s="112" t="s">
        <v>28</v>
      </c>
      <c r="O36" s="111">
        <f>SUM(O21+O15+O27+O34)</f>
        <v>1586</v>
      </c>
      <c r="P36" s="177">
        <f>SUM(P21+P15+P27+P34)</f>
        <v>784.75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P17"/>
  <sheetViews>
    <sheetView workbookViewId="0">
      <selection activeCell="B3" sqref="B3"/>
    </sheetView>
  </sheetViews>
  <sheetFormatPr defaultColWidth="9.109375" defaultRowHeight="10.199999999999999"/>
  <cols>
    <col min="1" max="1" width="3.109375" style="1" customWidth="1"/>
    <col min="2" max="2" width="23.33203125" style="1" customWidth="1"/>
    <col min="3" max="3" width="9.6640625" style="1" customWidth="1"/>
    <col min="4" max="4" width="6.33203125" style="1" customWidth="1"/>
    <col min="5" max="5" width="6" style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customWidth="1"/>
    <col min="17" max="17" width="10" style="1" customWidth="1"/>
    <col min="18" max="16384" width="9.109375" style="1"/>
  </cols>
  <sheetData>
    <row r="2" spans="2:16" ht="13.2">
      <c r="B2" s="2" t="s">
        <v>79</v>
      </c>
    </row>
    <row r="3" spans="2:16" ht="13.2">
      <c r="B3" s="2" t="s">
        <v>91</v>
      </c>
      <c r="C3" s="2"/>
      <c r="D3" s="2"/>
      <c r="E3" s="2"/>
    </row>
    <row r="4" spans="2:16">
      <c r="B4" s="68"/>
      <c r="C4" s="69" t="s">
        <v>0</v>
      </c>
      <c r="D4" s="69" t="s">
        <v>1</v>
      </c>
      <c r="E4" s="68" t="s">
        <v>2</v>
      </c>
      <c r="F4" s="70" t="s">
        <v>3</v>
      </c>
      <c r="G4" s="71" t="s">
        <v>4</v>
      </c>
      <c r="H4" s="72"/>
      <c r="I4" s="73" t="s">
        <v>5</v>
      </c>
      <c r="J4" s="74"/>
      <c r="K4" s="75" t="s">
        <v>6</v>
      </c>
      <c r="L4" s="69"/>
      <c r="M4" s="75" t="s">
        <v>7</v>
      </c>
      <c r="N4" s="74"/>
      <c r="O4" s="68"/>
      <c r="P4" s="68"/>
    </row>
    <row r="5" spans="2:16">
      <c r="B5" s="76"/>
      <c r="C5" s="12"/>
      <c r="D5" s="13">
        <v>36</v>
      </c>
      <c r="E5" s="30">
        <v>72</v>
      </c>
      <c r="F5" s="77">
        <v>0.1</v>
      </c>
      <c r="G5" s="78">
        <v>0.25</v>
      </c>
      <c r="H5" s="78">
        <v>0.25</v>
      </c>
      <c r="I5" s="74">
        <v>0.5</v>
      </c>
      <c r="J5" s="78">
        <v>0.5</v>
      </c>
      <c r="K5" s="79">
        <v>1</v>
      </c>
      <c r="L5" s="80">
        <v>1</v>
      </c>
      <c r="M5" s="79">
        <v>2</v>
      </c>
      <c r="N5" s="79">
        <v>2</v>
      </c>
      <c r="O5" s="81"/>
      <c r="P5" s="82"/>
    </row>
    <row r="6" spans="2:16">
      <c r="B6" s="83" t="s">
        <v>8</v>
      </c>
      <c r="C6" s="84"/>
      <c r="D6" s="84"/>
      <c r="E6" s="84"/>
      <c r="F6" s="77" t="s">
        <v>9</v>
      </c>
      <c r="G6" s="85" t="s">
        <v>10</v>
      </c>
      <c r="H6" s="85" t="s">
        <v>11</v>
      </c>
      <c r="I6" s="72" t="s">
        <v>12</v>
      </c>
      <c r="J6" s="85" t="s">
        <v>13</v>
      </c>
      <c r="K6" s="85" t="s">
        <v>14</v>
      </c>
      <c r="L6" s="77" t="s">
        <v>15</v>
      </c>
      <c r="M6" s="85" t="s">
        <v>16</v>
      </c>
      <c r="N6" s="85" t="s">
        <v>17</v>
      </c>
      <c r="O6" s="72" t="s">
        <v>18</v>
      </c>
      <c r="P6" s="77" t="s">
        <v>19</v>
      </c>
    </row>
    <row r="7" spans="2:16">
      <c r="B7" s="13"/>
      <c r="C7" s="13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13"/>
      <c r="P7" s="31"/>
    </row>
    <row r="8" spans="2:16">
      <c r="B8" s="86"/>
      <c r="C8" s="86"/>
      <c r="D8" s="86"/>
      <c r="E8" s="86"/>
      <c r="F8" s="87"/>
      <c r="G8" s="87"/>
      <c r="H8" s="87"/>
      <c r="I8" s="87"/>
      <c r="J8" s="87"/>
      <c r="K8" s="87"/>
      <c r="L8" s="87"/>
      <c r="M8" s="87"/>
      <c r="N8" s="87"/>
      <c r="O8" s="88"/>
      <c r="P8" s="88"/>
    </row>
    <row r="9" spans="2:16">
      <c r="B9" s="89"/>
      <c r="C9" s="98"/>
      <c r="D9" s="90"/>
      <c r="E9" s="90"/>
      <c r="F9" s="113"/>
      <c r="G9" s="114"/>
      <c r="H9" s="115"/>
      <c r="I9" s="94"/>
      <c r="J9" s="115"/>
      <c r="K9" s="114"/>
      <c r="L9" s="95"/>
      <c r="M9" s="114"/>
      <c r="N9" s="115"/>
      <c r="O9" s="96">
        <f t="shared" ref="O9:O16" si="0">SUM(F9:N9)</f>
        <v>0</v>
      </c>
      <c r="P9" s="36">
        <f>(D9*$D$5)+(E9*$E$5)+(F9*$F$5)+(G9*$G$5)+(H9*$H$5)+(I9*$I$5)+(J9*$J$5)+(K9*$K$5)+(L9*$L$5)+(M9*$M$5)+(N9*$N$5)</f>
        <v>0</v>
      </c>
    </row>
    <row r="10" spans="2:16">
      <c r="B10" s="89"/>
      <c r="C10" s="98"/>
      <c r="D10" s="90"/>
      <c r="E10" s="90"/>
      <c r="F10" s="113"/>
      <c r="G10" s="114"/>
      <c r="H10" s="115"/>
      <c r="I10" s="94"/>
      <c r="J10" s="115"/>
      <c r="K10" s="114"/>
      <c r="L10" s="95"/>
      <c r="M10" s="114"/>
      <c r="N10" s="115"/>
      <c r="O10" s="96">
        <f t="shared" ref="O10:O13" si="1">SUM(F10:N10)</f>
        <v>0</v>
      </c>
      <c r="P10" s="36">
        <f t="shared" ref="P10:P13" si="2">(D10*$D$5)+(E10*$E$5)+(F10*$F$5)+(G10*$G$5)+(H10*$H$5)+(I10*$I$5)+(J10*$J$5)+(K10*$K$5)+(L10*$L$5)+(M10*$M$5)+(N10*$N$5)</f>
        <v>0</v>
      </c>
    </row>
    <row r="11" spans="2:16">
      <c r="B11" s="89"/>
      <c r="C11" s="98"/>
      <c r="D11" s="90"/>
      <c r="E11" s="90"/>
      <c r="F11" s="113"/>
      <c r="G11" s="114"/>
      <c r="H11" s="115"/>
      <c r="I11" s="94"/>
      <c r="J11" s="115"/>
      <c r="K11" s="114"/>
      <c r="L11" s="95"/>
      <c r="M11" s="114"/>
      <c r="N11" s="115"/>
      <c r="O11" s="96">
        <f t="shared" si="1"/>
        <v>0</v>
      </c>
      <c r="P11" s="36">
        <f t="shared" si="2"/>
        <v>0</v>
      </c>
    </row>
    <row r="12" spans="2:16">
      <c r="B12" s="89"/>
      <c r="C12" s="98"/>
      <c r="D12" s="90"/>
      <c r="E12" s="90"/>
      <c r="F12" s="113"/>
      <c r="G12" s="114"/>
      <c r="H12" s="115"/>
      <c r="I12" s="94"/>
      <c r="J12" s="115"/>
      <c r="K12" s="114"/>
      <c r="L12" s="95"/>
      <c r="M12" s="114"/>
      <c r="N12" s="115"/>
      <c r="O12" s="96">
        <f t="shared" si="1"/>
        <v>0</v>
      </c>
      <c r="P12" s="36">
        <f t="shared" si="2"/>
        <v>0</v>
      </c>
    </row>
    <row r="13" spans="2:16">
      <c r="B13" s="89"/>
      <c r="C13" s="98"/>
      <c r="D13" s="90"/>
      <c r="E13" s="90"/>
      <c r="F13" s="113"/>
      <c r="G13" s="114"/>
      <c r="H13" s="115"/>
      <c r="I13" s="94"/>
      <c r="J13" s="115"/>
      <c r="K13" s="114"/>
      <c r="L13" s="95"/>
      <c r="M13" s="114"/>
      <c r="N13" s="115"/>
      <c r="O13" s="96">
        <f t="shared" si="1"/>
        <v>0</v>
      </c>
      <c r="P13" s="36">
        <f t="shared" si="2"/>
        <v>0</v>
      </c>
    </row>
    <row r="14" spans="2:16">
      <c r="B14" s="89"/>
      <c r="C14" s="98"/>
      <c r="D14" s="90"/>
      <c r="E14" s="90"/>
      <c r="F14" s="113"/>
      <c r="G14" s="114"/>
      <c r="H14" s="115"/>
      <c r="I14" s="94"/>
      <c r="J14" s="115"/>
      <c r="K14" s="114"/>
      <c r="L14" s="95"/>
      <c r="M14" s="114"/>
      <c r="N14" s="115"/>
      <c r="O14" s="96">
        <f t="shared" si="0"/>
        <v>0</v>
      </c>
      <c r="P14" s="36">
        <f t="shared" ref="P14:P15" si="3">(D14*$D$5)+(E14*$E$5)+(F14*$F$5)+(G14*$G$5)+(H14*$H$5)+(I14*$I$5)+(J14*$J$5)+(K14*$K$5)+(L14*$L$5)+(M14*$M$5)+(N14*$N$5)</f>
        <v>0</v>
      </c>
    </row>
    <row r="15" spans="2:16">
      <c r="B15" s="89"/>
      <c r="C15" s="98"/>
      <c r="D15" s="90"/>
      <c r="E15" s="90"/>
      <c r="F15" s="113"/>
      <c r="G15" s="114"/>
      <c r="H15" s="115"/>
      <c r="I15" s="94"/>
      <c r="J15" s="115"/>
      <c r="K15" s="114"/>
      <c r="L15" s="95"/>
      <c r="M15" s="114"/>
      <c r="N15" s="115"/>
      <c r="O15" s="110">
        <f>SUM(F15:N15)+(E15*18)+(D15*9)</f>
        <v>0</v>
      </c>
      <c r="P15" s="36">
        <f t="shared" si="3"/>
        <v>0</v>
      </c>
    </row>
    <row r="16" spans="2:16">
      <c r="B16" s="89"/>
      <c r="C16" s="98"/>
      <c r="D16" s="90"/>
      <c r="E16" s="90"/>
      <c r="F16" s="113"/>
      <c r="G16" s="114"/>
      <c r="H16" s="115"/>
      <c r="I16" s="94"/>
      <c r="J16" s="115"/>
      <c r="K16" s="114"/>
      <c r="L16" s="95"/>
      <c r="M16" s="114"/>
      <c r="N16" s="115"/>
      <c r="O16" s="96">
        <f t="shared" si="0"/>
        <v>0</v>
      </c>
      <c r="P16" s="36">
        <f t="shared" ref="P16" si="4">(D16*$D$5)+(E16*$E$5)+(F16*$F$5)+(G16*$G$5)+(H16*$H$5)+(I16*$I$5)+(J16*$J$5)+(K16*$K$5)+(L16*$L$5)+(M16*$M$5)+(N16*$N$5)</f>
        <v>0</v>
      </c>
    </row>
    <row r="17" spans="2:16">
      <c r="B17" s="99" t="s">
        <v>21</v>
      </c>
      <c r="C17" s="99">
        <f t="shared" ref="C17:P17" si="5">SUM(C9:C16)</f>
        <v>0</v>
      </c>
      <c r="D17" s="99">
        <f t="shared" si="5"/>
        <v>0</v>
      </c>
      <c r="E17" s="99">
        <f t="shared" si="5"/>
        <v>0</v>
      </c>
      <c r="F17" s="99">
        <f t="shared" si="5"/>
        <v>0</v>
      </c>
      <c r="G17" s="99">
        <f t="shared" si="5"/>
        <v>0</v>
      </c>
      <c r="H17" s="99">
        <f t="shared" si="5"/>
        <v>0</v>
      </c>
      <c r="I17" s="99">
        <f t="shared" si="5"/>
        <v>0</v>
      </c>
      <c r="J17" s="99">
        <f t="shared" si="5"/>
        <v>0</v>
      </c>
      <c r="K17" s="99">
        <f t="shared" si="5"/>
        <v>0</v>
      </c>
      <c r="L17" s="99">
        <f t="shared" si="5"/>
        <v>0</v>
      </c>
      <c r="M17" s="99">
        <f t="shared" si="5"/>
        <v>0</v>
      </c>
      <c r="N17" s="99">
        <f t="shared" si="5"/>
        <v>0</v>
      </c>
      <c r="O17" s="99">
        <f t="shared" si="5"/>
        <v>0</v>
      </c>
      <c r="P17" s="99">
        <f t="shared" si="5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S35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23" sqref="S23"/>
    </sheetView>
  </sheetViews>
  <sheetFormatPr defaultColWidth="9.109375" defaultRowHeight="10.199999999999999"/>
  <cols>
    <col min="1" max="1" width="3.109375" style="1" customWidth="1"/>
    <col min="2" max="2" width="40.88671875" style="1" customWidth="1"/>
    <col min="3" max="3" width="9.6640625" style="1" customWidth="1"/>
    <col min="4" max="4" width="6.33203125" style="1" customWidth="1"/>
    <col min="5" max="5" width="6" style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1" spans="2:19" ht="13.2">
      <c r="B1" s="2"/>
      <c r="C1" s="2"/>
      <c r="D1" s="2"/>
      <c r="E1" s="2"/>
    </row>
    <row r="2" spans="2:19" ht="13.2">
      <c r="B2" s="2" t="s">
        <v>91</v>
      </c>
      <c r="C2" s="4" t="s">
        <v>0</v>
      </c>
      <c r="D2" s="4" t="s">
        <v>1</v>
      </c>
      <c r="E2" s="3" t="s">
        <v>2</v>
      </c>
      <c r="F2" s="5" t="s">
        <v>3</v>
      </c>
      <c r="G2" s="6" t="s">
        <v>4</v>
      </c>
      <c r="H2" s="7"/>
      <c r="I2" s="8" t="s">
        <v>5</v>
      </c>
      <c r="J2" s="9"/>
      <c r="K2" s="10" t="s">
        <v>6</v>
      </c>
      <c r="L2" s="4"/>
      <c r="M2" s="10" t="s">
        <v>7</v>
      </c>
      <c r="N2" s="9"/>
      <c r="O2" s="3"/>
      <c r="P2" s="3"/>
    </row>
    <row r="3" spans="2:19">
      <c r="B3" s="11"/>
      <c r="C3" s="12"/>
      <c r="D3" s="13">
        <v>36</v>
      </c>
      <c r="E3" s="30">
        <v>72</v>
      </c>
      <c r="F3" s="14">
        <v>0.1</v>
      </c>
      <c r="G3" s="15">
        <v>0.25</v>
      </c>
      <c r="H3" s="16">
        <v>0.25</v>
      </c>
      <c r="I3" s="17">
        <v>0.5</v>
      </c>
      <c r="J3" s="16">
        <v>0.5</v>
      </c>
      <c r="K3" s="19">
        <v>1</v>
      </c>
      <c r="L3" s="18">
        <v>1</v>
      </c>
      <c r="M3" s="19">
        <v>2</v>
      </c>
      <c r="N3" s="20">
        <v>2</v>
      </c>
      <c r="O3" s="21"/>
      <c r="P3" s="22"/>
    </row>
    <row r="4" spans="2:19" ht="10.8" thickBot="1">
      <c r="B4" s="23" t="s">
        <v>8</v>
      </c>
      <c r="C4" s="24"/>
      <c r="D4" s="24"/>
      <c r="E4" s="24"/>
      <c r="F4" s="25" t="s">
        <v>9</v>
      </c>
      <c r="G4" s="26" t="s">
        <v>10</v>
      </c>
      <c r="H4" s="27" t="s">
        <v>11</v>
      </c>
      <c r="I4" s="28" t="s">
        <v>12</v>
      </c>
      <c r="J4" s="27" t="s">
        <v>13</v>
      </c>
      <c r="K4" s="26" t="s">
        <v>14</v>
      </c>
      <c r="L4" s="29" t="s">
        <v>15</v>
      </c>
      <c r="M4" s="26" t="s">
        <v>16</v>
      </c>
      <c r="N4" s="27" t="s">
        <v>17</v>
      </c>
      <c r="O4" s="28" t="s">
        <v>18</v>
      </c>
      <c r="P4" s="29" t="s">
        <v>19</v>
      </c>
    </row>
    <row r="5" spans="2:19">
      <c r="B5" s="13"/>
      <c r="C5" s="13"/>
      <c r="D5" s="13"/>
      <c r="E5" s="13"/>
      <c r="F5" s="30"/>
      <c r="G5" s="30"/>
      <c r="H5" s="30"/>
      <c r="I5" s="30"/>
      <c r="J5" s="30"/>
      <c r="K5" s="30"/>
      <c r="L5" s="30"/>
      <c r="M5" s="30"/>
      <c r="N5" s="30"/>
      <c r="O5" s="13"/>
      <c r="P5" s="31"/>
    </row>
    <row r="6" spans="2:19" ht="10.8" thickBot="1">
      <c r="B6" s="32" t="s">
        <v>30</v>
      </c>
      <c r="C6" s="32"/>
      <c r="D6" s="32"/>
      <c r="E6" s="32"/>
      <c r="F6" s="33"/>
      <c r="G6" s="33"/>
      <c r="H6" s="33"/>
      <c r="I6" s="33"/>
      <c r="J6" s="33"/>
      <c r="K6" s="33"/>
      <c r="L6" s="33"/>
      <c r="M6" s="33"/>
      <c r="N6" s="33"/>
      <c r="O6" s="34"/>
      <c r="P6" s="34"/>
    </row>
    <row r="7" spans="2:19">
      <c r="B7" s="140" t="s">
        <v>129</v>
      </c>
      <c r="C7" s="147"/>
      <c r="D7" s="141"/>
      <c r="E7" s="141"/>
      <c r="F7" s="142"/>
      <c r="G7" s="143">
        <v>590</v>
      </c>
      <c r="H7" s="144"/>
      <c r="I7" s="145"/>
      <c r="J7" s="144"/>
      <c r="K7" s="143">
        <v>120</v>
      </c>
      <c r="L7" s="146"/>
      <c r="M7" s="143"/>
      <c r="N7" s="144"/>
      <c r="O7" s="35">
        <f t="shared" ref="O7" si="0">SUM(F7:N7)</f>
        <v>710</v>
      </c>
      <c r="P7" s="36">
        <f>(D7*$D$3)+(E7*$E$3)+(F7*$F$3)+(G7*$G$3)+(H7*$H$3)+(I7*$I$3)+(J7*$J$3)+(K7*$K$3)+(L7*$L$3)+(M7*$M$3)+(N7*$N$3)</f>
        <v>267.5</v>
      </c>
    </row>
    <row r="8" spans="2:19">
      <c r="B8" s="52" t="s">
        <v>130</v>
      </c>
      <c r="C8" s="147"/>
      <c r="D8" s="141"/>
      <c r="E8" s="141"/>
      <c r="F8" s="142"/>
      <c r="G8" s="143">
        <v>308</v>
      </c>
      <c r="H8" s="144"/>
      <c r="I8" s="145"/>
      <c r="J8" s="144"/>
      <c r="K8" s="143"/>
      <c r="L8" s="146"/>
      <c r="M8" s="143">
        <v>40</v>
      </c>
      <c r="N8" s="144"/>
      <c r="O8" s="35">
        <f t="shared" ref="O8:O9" si="1">SUM(F8:N8)</f>
        <v>348</v>
      </c>
      <c r="P8" s="36">
        <f t="shared" ref="P8:P12" si="2">(D8*$D$3)+(E8*$E$3)+(F8*$F$3)+(G8*$G$3)+(H8*$H$3)+(I8*$I$3)+(J8*$J$3)+(K8*$K$3)+(L8*$L$3)+(M8*$M$3)+(N8*$N$3)</f>
        <v>157</v>
      </c>
    </row>
    <row r="9" spans="2:19">
      <c r="B9" s="52" t="s">
        <v>131</v>
      </c>
      <c r="C9" s="147"/>
      <c r="D9" s="141"/>
      <c r="E9" s="141"/>
      <c r="F9" s="142">
        <v>70</v>
      </c>
      <c r="G9" s="143">
        <v>170</v>
      </c>
      <c r="H9" s="144"/>
      <c r="I9" s="145">
        <v>42</v>
      </c>
      <c r="J9" s="144"/>
      <c r="K9" s="143">
        <v>13</v>
      </c>
      <c r="L9" s="146"/>
      <c r="M9" s="143">
        <v>33</v>
      </c>
      <c r="N9" s="144"/>
      <c r="O9" s="35">
        <f t="shared" si="1"/>
        <v>328</v>
      </c>
      <c r="P9" s="36">
        <f t="shared" si="2"/>
        <v>149.5</v>
      </c>
      <c r="S9" s="1">
        <v>13</v>
      </c>
    </row>
    <row r="10" spans="2:19">
      <c r="B10" s="52" t="s">
        <v>132</v>
      </c>
      <c r="C10" s="147"/>
      <c r="D10" s="141"/>
      <c r="E10" s="141"/>
      <c r="F10" s="142"/>
      <c r="G10" s="143">
        <v>123</v>
      </c>
      <c r="H10" s="144"/>
      <c r="I10" s="145">
        <v>35</v>
      </c>
      <c r="J10" s="144"/>
      <c r="K10" s="143"/>
      <c r="L10" s="146"/>
      <c r="M10" s="143">
        <v>31</v>
      </c>
      <c r="N10" s="144"/>
      <c r="O10" s="35">
        <f t="shared" ref="O10:O12" si="3">SUM(F10:N10)</f>
        <v>189</v>
      </c>
      <c r="P10" s="36">
        <f t="shared" si="2"/>
        <v>110.25</v>
      </c>
      <c r="S10" s="1">
        <v>103</v>
      </c>
    </row>
    <row r="11" spans="2:19">
      <c r="B11" s="52" t="s">
        <v>133</v>
      </c>
      <c r="C11" s="147"/>
      <c r="D11" s="141"/>
      <c r="E11" s="141"/>
      <c r="F11" s="142"/>
      <c r="G11" s="143">
        <v>59</v>
      </c>
      <c r="H11" s="144"/>
      <c r="I11" s="145">
        <v>18</v>
      </c>
      <c r="J11" s="144"/>
      <c r="K11" s="143"/>
      <c r="L11" s="146"/>
      <c r="M11" s="143">
        <v>12</v>
      </c>
      <c r="N11" s="144"/>
      <c r="O11" s="35">
        <f t="shared" si="3"/>
        <v>89</v>
      </c>
      <c r="P11" s="36">
        <f t="shared" si="2"/>
        <v>47.75</v>
      </c>
    </row>
    <row r="12" spans="2:19">
      <c r="B12" s="52" t="s">
        <v>134</v>
      </c>
      <c r="C12" s="147"/>
      <c r="D12" s="141"/>
      <c r="E12" s="141"/>
      <c r="F12" s="142"/>
      <c r="G12" s="143">
        <v>108</v>
      </c>
      <c r="H12" s="144"/>
      <c r="I12" s="145"/>
      <c r="J12" s="144"/>
      <c r="K12" s="143"/>
      <c r="L12" s="146"/>
      <c r="M12" s="143">
        <v>4</v>
      </c>
      <c r="N12" s="144"/>
      <c r="O12" s="35">
        <f t="shared" si="3"/>
        <v>112</v>
      </c>
      <c r="P12" s="36">
        <f t="shared" si="2"/>
        <v>35</v>
      </c>
    </row>
    <row r="13" spans="2:19">
      <c r="B13" s="52"/>
      <c r="C13" s="147"/>
      <c r="D13" s="141"/>
      <c r="E13" s="141"/>
      <c r="F13" s="142"/>
      <c r="G13" s="143"/>
      <c r="H13" s="144"/>
      <c r="I13" s="145"/>
      <c r="J13" s="144"/>
      <c r="K13" s="143"/>
      <c r="L13" s="146"/>
      <c r="M13" s="143"/>
      <c r="N13" s="144"/>
      <c r="O13" s="35">
        <f t="shared" ref="O13" si="4">SUM(F13:N13)</f>
        <v>0</v>
      </c>
      <c r="P13" s="36">
        <f t="shared" ref="P13" si="5">(D13*$D$3)+(E13*$E$3)+(F13*$F$3)+(G13*$G$3)+(H13*$H$3)+(I13*$I$3)+(J13*$J$3)+(K13*$K$3)+(L13*$L$3)+(M13*$M$3)+(N13*$N$3)</f>
        <v>0</v>
      </c>
    </row>
    <row r="14" spans="2:19">
      <c r="B14" s="126"/>
      <c r="C14" s="133"/>
      <c r="D14" s="127"/>
      <c r="E14" s="127"/>
      <c r="F14" s="128"/>
      <c r="G14" s="129"/>
      <c r="H14" s="130"/>
      <c r="I14" s="131"/>
      <c r="J14" s="130"/>
      <c r="K14" s="129"/>
      <c r="L14" s="132"/>
      <c r="M14" s="129"/>
      <c r="N14" s="130"/>
      <c r="O14" s="35">
        <f>SUM(F14:N14)</f>
        <v>0</v>
      </c>
      <c r="P14" s="36">
        <f t="shared" ref="P14" si="6">(D14*$D$3)+(E14*$E$3)+(F14*$F$3)+(G14*$G$3)+(H14*$H$3)+(I14*$I$3)+(J14*$J$3)+(K14*$K$3)+(L14*$L$3)+(M14*$M$3)+(N14*$N$3)</f>
        <v>0</v>
      </c>
    </row>
    <row r="15" spans="2:19" ht="10.8" thickBot="1">
      <c r="B15" s="37" t="s">
        <v>21</v>
      </c>
      <c r="C15" s="37">
        <f t="shared" ref="C15:P15" si="7">SUM(C7:C14)</f>
        <v>0</v>
      </c>
      <c r="D15" s="37">
        <f t="shared" si="7"/>
        <v>0</v>
      </c>
      <c r="E15" s="37">
        <f t="shared" si="7"/>
        <v>0</v>
      </c>
      <c r="F15" s="37">
        <f t="shared" si="7"/>
        <v>70</v>
      </c>
      <c r="G15" s="37">
        <f t="shared" si="7"/>
        <v>1358</v>
      </c>
      <c r="H15" s="37">
        <f t="shared" si="7"/>
        <v>0</v>
      </c>
      <c r="I15" s="37">
        <f t="shared" si="7"/>
        <v>95</v>
      </c>
      <c r="J15" s="37">
        <f t="shared" si="7"/>
        <v>0</v>
      </c>
      <c r="K15" s="37">
        <f t="shared" si="7"/>
        <v>133</v>
      </c>
      <c r="L15" s="37">
        <f t="shared" si="7"/>
        <v>0</v>
      </c>
      <c r="M15" s="37">
        <f t="shared" si="7"/>
        <v>120</v>
      </c>
      <c r="N15" s="37">
        <f t="shared" si="7"/>
        <v>0</v>
      </c>
      <c r="O15" s="37">
        <f t="shared" si="7"/>
        <v>1776</v>
      </c>
      <c r="P15" s="37">
        <f t="shared" si="7"/>
        <v>767</v>
      </c>
    </row>
    <row r="16" spans="2:19">
      <c r="F16" s="38"/>
      <c r="G16" s="38"/>
      <c r="H16" s="38"/>
      <c r="I16" s="38"/>
      <c r="J16" s="38"/>
      <c r="K16" s="38"/>
      <c r="L16" s="38"/>
      <c r="M16" s="38"/>
      <c r="N16" s="38"/>
    </row>
    <row r="17" spans="2:16">
      <c r="B17" s="13"/>
      <c r="C17" s="13"/>
      <c r="D17" s="13"/>
      <c r="E17" s="13"/>
      <c r="F17" s="30"/>
      <c r="G17" s="30"/>
      <c r="H17" s="30"/>
      <c r="I17" s="30"/>
      <c r="J17" s="30"/>
      <c r="K17" s="30"/>
      <c r="L17" s="30"/>
      <c r="M17" s="30"/>
      <c r="N17" s="30"/>
      <c r="O17" s="13"/>
      <c r="P17" s="13"/>
    </row>
    <row r="18" spans="2:16" ht="10.8" thickBot="1">
      <c r="B18" s="32" t="s">
        <v>29</v>
      </c>
      <c r="C18" s="32"/>
      <c r="D18" s="32"/>
      <c r="E18" s="32"/>
      <c r="F18" s="33"/>
      <c r="G18" s="33"/>
      <c r="H18" s="33"/>
      <c r="I18" s="33"/>
      <c r="J18" s="33"/>
      <c r="K18" s="33"/>
      <c r="L18" s="33"/>
      <c r="M18" s="33"/>
      <c r="N18" s="33"/>
      <c r="O18" s="34"/>
      <c r="P18" s="34"/>
    </row>
    <row r="19" spans="2:16">
      <c r="B19" s="52" t="s">
        <v>71</v>
      </c>
      <c r="C19" s="57"/>
      <c r="D19" s="48"/>
      <c r="E19" s="48">
        <v>2</v>
      </c>
      <c r="F19" s="49"/>
      <c r="G19" s="53">
        <v>2880</v>
      </c>
      <c r="H19" s="54"/>
      <c r="I19" s="55"/>
      <c r="J19" s="54"/>
      <c r="K19" s="53">
        <v>25</v>
      </c>
      <c r="L19" s="56"/>
      <c r="M19" s="53"/>
      <c r="N19" s="54">
        <v>1057</v>
      </c>
      <c r="O19" s="110">
        <f t="shared" ref="O19" si="8">SUM(F19:N19)+(E19*18)+(D19*9)</f>
        <v>3998</v>
      </c>
      <c r="P19" s="36">
        <f t="shared" ref="P19:P21" si="9">(D19*$D$3)+(E19*$E$3)+(F19*$F$3)+(G19*$G$3)+(H19*$H$3)+(I19*$I$3)+(J19*$J$3)+(K19*$K$3)+(L19*$L$3)+(M19*$M$3)+(N19*$N$3)</f>
        <v>3003</v>
      </c>
    </row>
    <row r="20" spans="2:16">
      <c r="B20" s="52"/>
      <c r="C20" s="47"/>
      <c r="D20" s="48"/>
      <c r="E20" s="48"/>
      <c r="F20" s="49"/>
      <c r="G20" s="53"/>
      <c r="H20" s="54"/>
      <c r="I20" s="55"/>
      <c r="J20" s="54"/>
      <c r="K20" s="53"/>
      <c r="L20" s="56"/>
      <c r="M20" s="53"/>
      <c r="N20" s="54"/>
      <c r="O20" s="35">
        <f>SUM(F20:N20)</f>
        <v>0</v>
      </c>
      <c r="P20" s="36">
        <f t="shared" si="9"/>
        <v>0</v>
      </c>
    </row>
    <row r="21" spans="2:16">
      <c r="B21" s="52"/>
      <c r="C21" s="47"/>
      <c r="D21" s="48"/>
      <c r="E21" s="48"/>
      <c r="F21" s="49"/>
      <c r="G21" s="53"/>
      <c r="H21" s="54"/>
      <c r="I21" s="55"/>
      <c r="J21" s="54"/>
      <c r="K21" s="53"/>
      <c r="L21" s="56"/>
      <c r="M21" s="53"/>
      <c r="N21" s="54"/>
      <c r="O21" s="35">
        <f>SUM(F21:N21)</f>
        <v>0</v>
      </c>
      <c r="P21" s="36">
        <f t="shared" si="9"/>
        <v>0</v>
      </c>
    </row>
    <row r="22" spans="2:16" ht="10.8" thickBot="1">
      <c r="B22" s="37" t="s">
        <v>21</v>
      </c>
      <c r="C22" s="37">
        <f>SUM(C19:C21)</f>
        <v>0</v>
      </c>
      <c r="D22" s="37">
        <f>SUM(D19:D21)</f>
        <v>0</v>
      </c>
      <c r="E22" s="37">
        <f>SUM(E19:E21)</f>
        <v>2</v>
      </c>
      <c r="F22" s="37">
        <f>SUM(F19:F21)</f>
        <v>0</v>
      </c>
      <c r="G22" s="37">
        <f>SUM(G19:G21)</f>
        <v>2880</v>
      </c>
      <c r="H22" s="37">
        <f t="shared" ref="H22:P22" si="10">SUM(H19:H21)</f>
        <v>0</v>
      </c>
      <c r="I22" s="37">
        <f t="shared" si="10"/>
        <v>0</v>
      </c>
      <c r="J22" s="37">
        <f t="shared" si="10"/>
        <v>0</v>
      </c>
      <c r="K22" s="37">
        <f t="shared" si="10"/>
        <v>25</v>
      </c>
      <c r="L22" s="37">
        <f t="shared" si="10"/>
        <v>0</v>
      </c>
      <c r="M22" s="37">
        <f t="shared" si="10"/>
        <v>0</v>
      </c>
      <c r="N22" s="37">
        <f t="shared" si="10"/>
        <v>1057</v>
      </c>
      <c r="O22" s="39">
        <f t="shared" si="10"/>
        <v>3998</v>
      </c>
      <c r="P22" s="39">
        <f t="shared" si="10"/>
        <v>3003</v>
      </c>
    </row>
    <row r="23" spans="2:16">
      <c r="G23" s="38"/>
    </row>
    <row r="24" spans="2:16">
      <c r="B24" s="13"/>
      <c r="C24" s="13"/>
      <c r="D24" s="13"/>
      <c r="E24" s="13"/>
      <c r="F24" s="30"/>
      <c r="G24" s="30"/>
      <c r="H24" s="30"/>
      <c r="I24" s="30"/>
      <c r="J24" s="30"/>
      <c r="K24" s="30"/>
      <c r="L24" s="30"/>
      <c r="M24" s="30"/>
      <c r="N24" s="30"/>
      <c r="O24" s="13"/>
      <c r="P24" s="13"/>
    </row>
    <row r="25" spans="2:16" ht="10.8" thickBot="1">
      <c r="B25" s="32" t="s">
        <v>67</v>
      </c>
      <c r="C25" s="32"/>
      <c r="D25" s="32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4"/>
      <c r="P25" s="34"/>
    </row>
    <row r="26" spans="2:16">
      <c r="B26" s="52" t="s">
        <v>135</v>
      </c>
      <c r="C26" s="57"/>
      <c r="D26" s="48"/>
      <c r="E26" s="48"/>
      <c r="F26" s="49"/>
      <c r="G26" s="53">
        <v>283</v>
      </c>
      <c r="H26" s="54"/>
      <c r="I26" s="55">
        <v>10</v>
      </c>
      <c r="J26" s="54"/>
      <c r="K26" s="53">
        <v>1</v>
      </c>
      <c r="L26" s="56"/>
      <c r="M26" s="53"/>
      <c r="N26" s="54"/>
      <c r="O26" s="35">
        <f t="shared" ref="O26:O31" si="11">SUM(F26:N26)</f>
        <v>294</v>
      </c>
      <c r="P26" s="36">
        <f t="shared" ref="P26:P31" si="12">(D26*$D$3)+(E26*$E$3)+(F26*$F$3)+(G26*$G$3)+(H26*$H$3)+(I26*$I$3)+(J26*$J$3)+(K26*$K$3)+(L26*$L$3)+(M26*$M$3)+(N26*$N$3)</f>
        <v>76.75</v>
      </c>
    </row>
    <row r="27" spans="2:16">
      <c r="B27" s="52" t="s">
        <v>136</v>
      </c>
      <c r="C27" s="47"/>
      <c r="D27" s="48"/>
      <c r="E27" s="48"/>
      <c r="F27" s="49"/>
      <c r="G27" s="53">
        <v>59</v>
      </c>
      <c r="H27" s="54"/>
      <c r="I27" s="55"/>
      <c r="J27" s="54"/>
      <c r="K27" s="53"/>
      <c r="L27" s="56"/>
      <c r="M27" s="53">
        <v>1</v>
      </c>
      <c r="N27" s="54"/>
      <c r="O27" s="35">
        <f t="shared" si="11"/>
        <v>60</v>
      </c>
      <c r="P27" s="36">
        <f t="shared" si="12"/>
        <v>16.75</v>
      </c>
    </row>
    <row r="28" spans="2:16">
      <c r="B28" s="52" t="s">
        <v>137</v>
      </c>
      <c r="C28" s="47"/>
      <c r="D28" s="48"/>
      <c r="E28" s="48"/>
      <c r="F28" s="49"/>
      <c r="G28" s="53">
        <v>20</v>
      </c>
      <c r="H28" s="54"/>
      <c r="I28" s="55"/>
      <c r="J28" s="54"/>
      <c r="K28" s="53"/>
      <c r="L28" s="56"/>
      <c r="M28" s="53"/>
      <c r="N28" s="54"/>
      <c r="O28" s="35">
        <f t="shared" si="11"/>
        <v>20</v>
      </c>
      <c r="P28" s="36">
        <f t="shared" si="12"/>
        <v>5</v>
      </c>
    </row>
    <row r="29" spans="2:16">
      <c r="B29" s="52" t="s">
        <v>138</v>
      </c>
      <c r="C29" s="47"/>
      <c r="D29" s="48"/>
      <c r="E29" s="48"/>
      <c r="F29" s="49"/>
      <c r="G29" s="53">
        <v>10</v>
      </c>
      <c r="H29" s="54"/>
      <c r="I29" s="55"/>
      <c r="J29" s="54"/>
      <c r="K29" s="53"/>
      <c r="L29" s="56"/>
      <c r="M29" s="53"/>
      <c r="N29" s="54"/>
      <c r="O29" s="35">
        <f t="shared" si="11"/>
        <v>10</v>
      </c>
      <c r="P29" s="36">
        <f t="shared" si="12"/>
        <v>2.5</v>
      </c>
    </row>
    <row r="30" spans="2:16">
      <c r="B30" s="52" t="s">
        <v>139</v>
      </c>
      <c r="C30" s="47"/>
      <c r="D30" s="48"/>
      <c r="E30" s="48"/>
      <c r="F30" s="49"/>
      <c r="G30" s="53">
        <v>10</v>
      </c>
      <c r="H30" s="54"/>
      <c r="I30" s="55"/>
      <c r="J30" s="54"/>
      <c r="K30" s="53"/>
      <c r="L30" s="56"/>
      <c r="M30" s="53"/>
      <c r="N30" s="54"/>
      <c r="O30" s="35">
        <f t="shared" si="11"/>
        <v>10</v>
      </c>
      <c r="P30" s="36">
        <f t="shared" si="12"/>
        <v>2.5</v>
      </c>
    </row>
    <row r="31" spans="2:16">
      <c r="B31" s="52"/>
      <c r="C31" s="47"/>
      <c r="D31" s="48"/>
      <c r="E31" s="48"/>
      <c r="F31" s="49"/>
      <c r="G31" s="53"/>
      <c r="H31" s="54"/>
      <c r="I31" s="55"/>
      <c r="J31" s="54"/>
      <c r="K31" s="53"/>
      <c r="L31" s="56"/>
      <c r="M31" s="53"/>
      <c r="N31" s="54"/>
      <c r="O31" s="35">
        <f t="shared" si="11"/>
        <v>0</v>
      </c>
      <c r="P31" s="36">
        <f t="shared" si="12"/>
        <v>0</v>
      </c>
    </row>
    <row r="32" spans="2:16" ht="10.8" thickBot="1">
      <c r="B32" s="37" t="s">
        <v>21</v>
      </c>
      <c r="C32" s="37">
        <f t="shared" ref="C32:P32" si="13">SUM(C26:C31)</f>
        <v>0</v>
      </c>
      <c r="D32" s="37">
        <f t="shared" si="13"/>
        <v>0</v>
      </c>
      <c r="E32" s="37">
        <f t="shared" si="13"/>
        <v>0</v>
      </c>
      <c r="F32" s="37">
        <f t="shared" si="13"/>
        <v>0</v>
      </c>
      <c r="G32" s="37">
        <f t="shared" si="13"/>
        <v>382</v>
      </c>
      <c r="H32" s="37">
        <f t="shared" si="13"/>
        <v>0</v>
      </c>
      <c r="I32" s="37">
        <f t="shared" si="13"/>
        <v>10</v>
      </c>
      <c r="J32" s="37">
        <f t="shared" si="13"/>
        <v>0</v>
      </c>
      <c r="K32" s="37">
        <f t="shared" si="13"/>
        <v>1</v>
      </c>
      <c r="L32" s="37">
        <f t="shared" si="13"/>
        <v>0</v>
      </c>
      <c r="M32" s="37">
        <f t="shared" si="13"/>
        <v>1</v>
      </c>
      <c r="N32" s="37">
        <f t="shared" si="13"/>
        <v>0</v>
      </c>
      <c r="O32" s="39">
        <f t="shared" si="13"/>
        <v>394</v>
      </c>
      <c r="P32" s="39">
        <f t="shared" si="13"/>
        <v>103.5</v>
      </c>
    </row>
    <row r="33" spans="2:16">
      <c r="G33" s="38"/>
    </row>
    <row r="34" spans="2:16" ht="13.2">
      <c r="B34" s="2"/>
      <c r="C34" s="2"/>
      <c r="D34" s="2"/>
      <c r="E34" s="2"/>
      <c r="F34" s="43"/>
      <c r="G34" s="43"/>
      <c r="H34" s="43"/>
      <c r="I34" s="43"/>
      <c r="J34" s="43"/>
      <c r="K34" s="43"/>
      <c r="L34" s="43"/>
      <c r="M34" s="43"/>
      <c r="N34" s="43"/>
      <c r="O34" s="2"/>
      <c r="P34" s="2"/>
    </row>
    <row r="35" spans="2:16">
      <c r="M35" s="44" t="s">
        <v>21</v>
      </c>
      <c r="O35" s="45">
        <f>O32+O22+O15</f>
        <v>6168</v>
      </c>
      <c r="P35" s="46">
        <f>P32+P22+P15</f>
        <v>3873.5</v>
      </c>
    </row>
  </sheetData>
  <pageMargins left="0.19685039370078741" right="0.35433070866141736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P52"/>
  <sheetViews>
    <sheetView zoomScaleNormal="100" workbookViewId="0">
      <selection activeCell="B46" sqref="B46"/>
    </sheetView>
  </sheetViews>
  <sheetFormatPr defaultColWidth="9.109375" defaultRowHeight="10.199999999999999"/>
  <cols>
    <col min="1" max="1" width="3.109375" style="1" customWidth="1"/>
    <col min="2" max="2" width="29.109375" style="1" customWidth="1"/>
    <col min="3" max="3" width="9.6640625" style="1" customWidth="1"/>
    <col min="4" max="4" width="6.33203125" style="1" bestFit="1" customWidth="1"/>
    <col min="5" max="5" width="6" style="1" bestFit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1" spans="2:16" ht="13.2">
      <c r="B1" s="2" t="s">
        <v>91</v>
      </c>
      <c r="C1" s="2"/>
      <c r="D1" s="2"/>
      <c r="E1" s="2"/>
    </row>
    <row r="2" spans="2:16">
      <c r="B2" s="3"/>
      <c r="C2" s="4" t="s">
        <v>0</v>
      </c>
      <c r="D2" s="4" t="s">
        <v>1</v>
      </c>
      <c r="E2" s="3" t="s">
        <v>2</v>
      </c>
      <c r="F2" s="5" t="s">
        <v>3</v>
      </c>
      <c r="G2" s="6" t="s">
        <v>4</v>
      </c>
      <c r="H2" s="7"/>
      <c r="I2" s="8" t="s">
        <v>5</v>
      </c>
      <c r="J2" s="9"/>
      <c r="K2" s="10" t="s">
        <v>6</v>
      </c>
      <c r="L2" s="4"/>
      <c r="M2" s="10" t="s">
        <v>7</v>
      </c>
      <c r="N2" s="9"/>
      <c r="O2" s="3"/>
      <c r="P2" s="3"/>
    </row>
    <row r="3" spans="2:16">
      <c r="B3" s="11"/>
      <c r="C3" s="12"/>
      <c r="D3" s="30">
        <v>36</v>
      </c>
      <c r="E3" s="30">
        <v>72</v>
      </c>
      <c r="F3" s="14">
        <v>0.1</v>
      </c>
      <c r="G3" s="15">
        <v>0.25</v>
      </c>
      <c r="H3" s="16">
        <v>0.25</v>
      </c>
      <c r="I3" s="17">
        <v>0.5</v>
      </c>
      <c r="J3" s="16">
        <v>0.5</v>
      </c>
      <c r="K3" s="19">
        <v>1</v>
      </c>
      <c r="L3" s="18">
        <v>1</v>
      </c>
      <c r="M3" s="19">
        <v>2</v>
      </c>
      <c r="N3" s="20">
        <v>2</v>
      </c>
      <c r="O3" s="21"/>
      <c r="P3" s="22"/>
    </row>
    <row r="4" spans="2:16" ht="10.8" thickBot="1">
      <c r="B4" s="23" t="s">
        <v>8</v>
      </c>
      <c r="C4" s="24"/>
      <c r="D4" s="24"/>
      <c r="E4" s="24"/>
      <c r="F4" s="25" t="s">
        <v>9</v>
      </c>
      <c r="G4" s="26" t="s">
        <v>10</v>
      </c>
      <c r="H4" s="27" t="s">
        <v>11</v>
      </c>
      <c r="I4" s="28" t="s">
        <v>12</v>
      </c>
      <c r="J4" s="27" t="s">
        <v>13</v>
      </c>
      <c r="K4" s="26" t="s">
        <v>14</v>
      </c>
      <c r="L4" s="29" t="s">
        <v>15</v>
      </c>
      <c r="M4" s="26" t="s">
        <v>16</v>
      </c>
      <c r="N4" s="27" t="s">
        <v>17</v>
      </c>
      <c r="O4" s="28" t="s">
        <v>18</v>
      </c>
      <c r="P4" s="29" t="s">
        <v>19</v>
      </c>
    </row>
    <row r="5" spans="2:16">
      <c r="B5" s="13"/>
      <c r="C5" s="13"/>
      <c r="D5" s="13"/>
      <c r="E5" s="13"/>
      <c r="F5" s="30"/>
      <c r="G5" s="30"/>
      <c r="H5" s="30"/>
      <c r="I5" s="30"/>
      <c r="J5" s="30"/>
      <c r="K5" s="30"/>
      <c r="L5" s="30"/>
      <c r="M5" s="30"/>
      <c r="N5" s="30"/>
      <c r="O5" s="13"/>
      <c r="P5" s="31"/>
    </row>
    <row r="6" spans="2:16" ht="10.8" thickBot="1">
      <c r="B6" s="32" t="s">
        <v>84</v>
      </c>
      <c r="C6" s="32"/>
      <c r="D6" s="32"/>
      <c r="E6" s="32"/>
      <c r="F6" s="33"/>
      <c r="G6" s="33"/>
      <c r="H6" s="33"/>
      <c r="I6" s="33"/>
      <c r="J6" s="33"/>
      <c r="K6" s="33"/>
      <c r="L6" s="33"/>
      <c r="M6" s="33"/>
      <c r="N6" s="33"/>
      <c r="O6" s="34"/>
      <c r="P6" s="34"/>
    </row>
    <row r="7" spans="2:16">
      <c r="B7" s="52" t="s">
        <v>98</v>
      </c>
      <c r="C7" s="57"/>
      <c r="D7" s="48"/>
      <c r="E7" s="48"/>
      <c r="F7" s="49"/>
      <c r="G7" s="53">
        <v>20</v>
      </c>
      <c r="H7" s="54"/>
      <c r="I7" s="55">
        <v>17</v>
      </c>
      <c r="J7" s="54"/>
      <c r="K7" s="53">
        <v>12</v>
      </c>
      <c r="L7" s="56"/>
      <c r="M7" s="53">
        <v>5</v>
      </c>
      <c r="N7" s="54"/>
      <c r="O7" s="35">
        <f>SUM(C7:N7)</f>
        <v>54</v>
      </c>
      <c r="P7" s="36">
        <f>(D7*$D$3)+(E7*$E$3)+(F7*$F$3)+(G7*$G$3)+(H7*$H$3)+(I7*$I$3)+(J7*$J$3)+(K7*$K$3)+(L7*$L$3)+(M7*$M$3)+(N7*$N$3)</f>
        <v>35.5</v>
      </c>
    </row>
    <row r="8" spans="2:16">
      <c r="B8" s="52"/>
      <c r="C8" s="47"/>
      <c r="D8" s="48"/>
      <c r="E8" s="48"/>
      <c r="F8" s="49"/>
      <c r="G8" s="53"/>
      <c r="H8" s="54"/>
      <c r="I8" s="55"/>
      <c r="J8" s="54"/>
      <c r="K8" s="53"/>
      <c r="L8" s="56"/>
      <c r="M8" s="53"/>
      <c r="N8" s="54"/>
      <c r="O8" s="35">
        <f t="shared" ref="O8:O9" si="0">SUM(F8:N8)</f>
        <v>0</v>
      </c>
      <c r="P8" s="36">
        <f t="shared" ref="P8:P9" si="1">(D8*$D$3)+(E8*$E$3)+(F8*$F$3)+(G8*$G$3)+(H8*$H$3)+(I8*$I$3)+(J8*$J$3)+(K8*$K$3)+(L8*$L$3)+(M8*$M$3)+(N8*$N$3)</f>
        <v>0</v>
      </c>
    </row>
    <row r="9" spans="2:16">
      <c r="B9" s="52"/>
      <c r="C9" s="47"/>
      <c r="D9" s="48"/>
      <c r="E9" s="48"/>
      <c r="F9" s="49"/>
      <c r="G9" s="53"/>
      <c r="H9" s="54"/>
      <c r="I9" s="55"/>
      <c r="J9" s="54"/>
      <c r="K9" s="53"/>
      <c r="L9" s="56"/>
      <c r="M9" s="53"/>
      <c r="N9" s="54"/>
      <c r="O9" s="35">
        <f t="shared" si="0"/>
        <v>0</v>
      </c>
      <c r="P9" s="36">
        <f t="shared" si="1"/>
        <v>0</v>
      </c>
    </row>
    <row r="10" spans="2:16" ht="10.8" thickBot="1">
      <c r="B10" s="37" t="s">
        <v>21</v>
      </c>
      <c r="C10" s="37">
        <f t="shared" ref="C10:P10" si="2">SUM(C7:C9)</f>
        <v>0</v>
      </c>
      <c r="D10" s="37">
        <f t="shared" si="2"/>
        <v>0</v>
      </c>
      <c r="E10" s="37">
        <f t="shared" si="2"/>
        <v>0</v>
      </c>
      <c r="F10" s="37">
        <f t="shared" si="2"/>
        <v>0</v>
      </c>
      <c r="G10" s="37">
        <f t="shared" si="2"/>
        <v>20</v>
      </c>
      <c r="H10" s="37">
        <f t="shared" si="2"/>
        <v>0</v>
      </c>
      <c r="I10" s="37">
        <f t="shared" si="2"/>
        <v>17</v>
      </c>
      <c r="J10" s="37">
        <f t="shared" si="2"/>
        <v>0</v>
      </c>
      <c r="K10" s="37">
        <f t="shared" si="2"/>
        <v>12</v>
      </c>
      <c r="L10" s="37">
        <f t="shared" si="2"/>
        <v>0</v>
      </c>
      <c r="M10" s="37">
        <f t="shared" si="2"/>
        <v>5</v>
      </c>
      <c r="N10" s="37">
        <f t="shared" si="2"/>
        <v>0</v>
      </c>
      <c r="O10" s="100">
        <f t="shared" si="2"/>
        <v>54</v>
      </c>
      <c r="P10" s="37">
        <f t="shared" si="2"/>
        <v>35.5</v>
      </c>
    </row>
    <row r="11" spans="2:16">
      <c r="F11" s="38"/>
      <c r="G11" s="38"/>
      <c r="H11" s="38"/>
      <c r="I11" s="38"/>
      <c r="J11" s="38"/>
      <c r="K11" s="38"/>
      <c r="L11" s="38"/>
      <c r="M11" s="38"/>
      <c r="N11" s="38"/>
    </row>
    <row r="13" spans="2:16" ht="10.8" thickBot="1">
      <c r="B13" s="32" t="s">
        <v>39</v>
      </c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4"/>
      <c r="P13" s="34"/>
    </row>
    <row r="14" spans="2:16">
      <c r="B14" s="52" t="s">
        <v>101</v>
      </c>
      <c r="C14" s="57"/>
      <c r="D14" s="48"/>
      <c r="E14" s="48"/>
      <c r="F14" s="49"/>
      <c r="G14" s="53">
        <v>22</v>
      </c>
      <c r="H14" s="54"/>
      <c r="I14" s="55">
        <v>24</v>
      </c>
      <c r="J14" s="54"/>
      <c r="K14" s="53">
        <v>12</v>
      </c>
      <c r="L14" s="56"/>
      <c r="M14" s="53">
        <v>5</v>
      </c>
      <c r="N14" s="54"/>
      <c r="O14" s="35">
        <f t="shared" ref="O14:O17" si="3">SUM(F14:N14)</f>
        <v>63</v>
      </c>
      <c r="P14" s="36">
        <f t="shared" ref="P14:P17" si="4">(D14*$D$3)+(E14*$E$3)+(F14*$F$3)+(G14*$G$3)+(H14*$H$3)+(I14*$I$3)+(J14*$J$3)+(K14*$K$3)+(L14*$L$3)+(M14*$M$3)+(N14*$N$3)</f>
        <v>39.5</v>
      </c>
    </row>
    <row r="15" spans="2:16">
      <c r="B15" s="52" t="s">
        <v>102</v>
      </c>
      <c r="C15" s="47"/>
      <c r="D15" s="48"/>
      <c r="E15" s="48"/>
      <c r="F15" s="49"/>
      <c r="G15" s="53"/>
      <c r="H15" s="54"/>
      <c r="I15" s="55">
        <v>59</v>
      </c>
      <c r="J15" s="54"/>
      <c r="K15" s="53">
        <v>15</v>
      </c>
      <c r="L15" s="56"/>
      <c r="M15" s="53">
        <v>5</v>
      </c>
      <c r="N15" s="54"/>
      <c r="O15" s="35">
        <f t="shared" si="3"/>
        <v>79</v>
      </c>
      <c r="P15" s="36">
        <f t="shared" si="4"/>
        <v>54.5</v>
      </c>
    </row>
    <row r="16" spans="2:16">
      <c r="B16" s="52" t="s">
        <v>103</v>
      </c>
      <c r="C16" s="47"/>
      <c r="D16" s="48"/>
      <c r="E16" s="48"/>
      <c r="F16" s="49"/>
      <c r="G16" s="53">
        <v>110</v>
      </c>
      <c r="H16" s="54"/>
      <c r="I16" s="55">
        <v>35</v>
      </c>
      <c r="J16" s="54"/>
      <c r="K16" s="53">
        <v>15</v>
      </c>
      <c r="L16" s="56"/>
      <c r="M16" s="53">
        <v>5</v>
      </c>
      <c r="N16" s="54"/>
      <c r="O16" s="35">
        <f t="shared" ref="O16" si="5">SUM(F16:N16)</f>
        <v>165</v>
      </c>
      <c r="P16" s="36">
        <f t="shared" ref="P16" si="6">(D16*$D$3)+(E16*$E$3)+(F16*$F$3)+(G16*$G$3)+(H16*$H$3)+(I16*$I$3)+(J16*$J$3)+(K16*$K$3)+(L16*$L$3)+(M16*$M$3)+(N16*$N$3)</f>
        <v>70</v>
      </c>
    </row>
    <row r="17" spans="2:16">
      <c r="B17" s="52"/>
      <c r="C17" s="47"/>
      <c r="D17" s="48"/>
      <c r="E17" s="48"/>
      <c r="F17" s="49"/>
      <c r="G17" s="53"/>
      <c r="H17" s="54"/>
      <c r="I17" s="55"/>
      <c r="J17" s="54"/>
      <c r="K17" s="53"/>
      <c r="L17" s="56"/>
      <c r="M17" s="53"/>
      <c r="N17" s="54"/>
      <c r="O17" s="35">
        <f t="shared" si="3"/>
        <v>0</v>
      </c>
      <c r="P17" s="36">
        <f t="shared" si="4"/>
        <v>0</v>
      </c>
    </row>
    <row r="18" spans="2:16" ht="10.8" thickBot="1">
      <c r="B18" s="37" t="s">
        <v>21</v>
      </c>
      <c r="C18" s="37">
        <f>SUM(C17:C17)</f>
        <v>0</v>
      </c>
      <c r="D18" s="37">
        <f>SUM(D14:D17)</f>
        <v>0</v>
      </c>
      <c r="E18" s="37">
        <f>SUM(E14:E17)</f>
        <v>0</v>
      </c>
      <c r="F18" s="37">
        <f>SUM(F17:F17)</f>
        <v>0</v>
      </c>
      <c r="G18" s="37">
        <f t="shared" ref="G18:L18" si="7">SUM(G14:G17)</f>
        <v>132</v>
      </c>
      <c r="H18" s="37">
        <f t="shared" si="7"/>
        <v>0</v>
      </c>
      <c r="I18" s="37">
        <f t="shared" si="7"/>
        <v>118</v>
      </c>
      <c r="J18" s="37">
        <f t="shared" si="7"/>
        <v>0</v>
      </c>
      <c r="K18" s="37">
        <f t="shared" si="7"/>
        <v>42</v>
      </c>
      <c r="L18" s="37">
        <f t="shared" si="7"/>
        <v>0</v>
      </c>
      <c r="M18" s="37">
        <f>SUM(M14:M17)</f>
        <v>15</v>
      </c>
      <c r="N18" s="37">
        <f t="shared" ref="N18" si="8">SUM(N15:N17)</f>
        <v>0</v>
      </c>
      <c r="O18" s="41">
        <f t="shared" ref="O18:P18" si="9">SUM(O14:O17)</f>
        <v>307</v>
      </c>
      <c r="P18" s="42">
        <f t="shared" si="9"/>
        <v>164</v>
      </c>
    </row>
    <row r="20" spans="2:16" hidden="1"/>
    <row r="21" spans="2:16" ht="10.8" hidden="1" thickBot="1">
      <c r="B21" s="32" t="s">
        <v>85</v>
      </c>
      <c r="C21" s="32"/>
      <c r="D21" s="32"/>
      <c r="E21" s="32"/>
      <c r="F21" s="33"/>
      <c r="G21" s="33"/>
      <c r="H21" s="33"/>
      <c r="I21" s="33"/>
      <c r="J21" s="33"/>
      <c r="K21" s="33"/>
      <c r="L21" s="33"/>
      <c r="M21" s="33"/>
      <c r="N21" s="33"/>
      <c r="O21" s="34"/>
      <c r="P21" s="34"/>
    </row>
    <row r="22" spans="2:16" hidden="1">
      <c r="B22" s="52" t="s">
        <v>45</v>
      </c>
      <c r="C22" s="57"/>
      <c r="D22" s="48"/>
      <c r="E22" s="48"/>
      <c r="F22" s="49"/>
      <c r="G22" s="53"/>
      <c r="H22" s="54"/>
      <c r="I22" s="55"/>
      <c r="J22" s="54"/>
      <c r="K22" s="53"/>
      <c r="L22" s="56"/>
      <c r="M22" s="53"/>
      <c r="N22" s="54"/>
      <c r="O22" s="35">
        <f t="shared" ref="O22:O25" si="10">SUM(F22:N22)</f>
        <v>0</v>
      </c>
      <c r="P22" s="36">
        <f t="shared" ref="P22:P25" si="11">(D22*$D$3)+(E22*$E$3)+(F22*$F$3)+(G22*$G$3)+(H22*$H$3)+(I22*$I$3)+(J22*$J$3)+(K22*$K$3)+(L22*$L$3)+(M22*$M$3)+(N22*$N$3)</f>
        <v>0</v>
      </c>
    </row>
    <row r="23" spans="2:16" hidden="1">
      <c r="B23" s="52"/>
      <c r="C23" s="47"/>
      <c r="D23" s="48"/>
      <c r="E23" s="48"/>
      <c r="F23" s="49"/>
      <c r="G23" s="53"/>
      <c r="H23" s="54"/>
      <c r="I23" s="55"/>
      <c r="J23" s="54"/>
      <c r="K23" s="53"/>
      <c r="L23" s="56"/>
      <c r="M23" s="53"/>
      <c r="N23" s="54"/>
      <c r="O23" s="35">
        <f t="shared" si="10"/>
        <v>0</v>
      </c>
      <c r="P23" s="36">
        <f t="shared" si="11"/>
        <v>0</v>
      </c>
    </row>
    <row r="24" spans="2:16" hidden="1">
      <c r="B24" s="52"/>
      <c r="C24" s="47"/>
      <c r="D24" s="48"/>
      <c r="E24" s="48"/>
      <c r="F24" s="49"/>
      <c r="G24" s="53"/>
      <c r="H24" s="54"/>
      <c r="I24" s="55"/>
      <c r="J24" s="54"/>
      <c r="K24" s="53"/>
      <c r="L24" s="56"/>
      <c r="M24" s="53"/>
      <c r="N24" s="54"/>
      <c r="O24" s="35">
        <f t="shared" si="10"/>
        <v>0</v>
      </c>
      <c r="P24" s="36">
        <f t="shared" si="11"/>
        <v>0</v>
      </c>
    </row>
    <row r="25" spans="2:16" hidden="1">
      <c r="B25" s="52"/>
      <c r="C25" s="47"/>
      <c r="D25" s="48"/>
      <c r="E25" s="48"/>
      <c r="F25" s="49"/>
      <c r="G25" s="53"/>
      <c r="H25" s="54"/>
      <c r="I25" s="55"/>
      <c r="J25" s="54"/>
      <c r="K25" s="53"/>
      <c r="L25" s="56"/>
      <c r="M25" s="53"/>
      <c r="N25" s="54"/>
      <c r="O25" s="35">
        <f t="shared" si="10"/>
        <v>0</v>
      </c>
      <c r="P25" s="36">
        <f t="shared" si="11"/>
        <v>0</v>
      </c>
    </row>
    <row r="26" spans="2:16" ht="10.8" hidden="1" thickBot="1">
      <c r="B26" s="37" t="s">
        <v>21</v>
      </c>
      <c r="C26" s="37">
        <f>SUM(C25:C25)</f>
        <v>0</v>
      </c>
      <c r="D26" s="37">
        <f>SUM(D22:D25)</f>
        <v>0</v>
      </c>
      <c r="E26" s="37">
        <f>SUM(E22:E25)</f>
        <v>0</v>
      </c>
      <c r="F26" s="37">
        <f>SUM(F25:F25)</f>
        <v>0</v>
      </c>
      <c r="G26" s="40"/>
      <c r="H26" s="40"/>
      <c r="I26" s="40"/>
      <c r="J26" s="40"/>
      <c r="K26" s="40"/>
      <c r="L26" s="40"/>
      <c r="M26" s="40"/>
      <c r="N26" s="40"/>
      <c r="O26" s="41">
        <f t="shared" ref="O26:P26" si="12">SUM(O22:O25)</f>
        <v>0</v>
      </c>
      <c r="P26" s="42">
        <f t="shared" si="12"/>
        <v>0</v>
      </c>
    </row>
    <row r="27" spans="2:16" hidden="1"/>
    <row r="28" spans="2:16">
      <c r="B28" s="44"/>
      <c r="C28" s="44"/>
      <c r="D28" s="44"/>
      <c r="E28" s="44"/>
      <c r="F28" s="44"/>
      <c r="G28" s="45"/>
      <c r="H28" s="45"/>
      <c r="I28" s="45"/>
      <c r="J28" s="45"/>
      <c r="K28" s="45"/>
      <c r="L28" s="45"/>
      <c r="M28" s="45"/>
      <c r="N28" s="45"/>
      <c r="O28" s="50"/>
      <c r="P28" s="51"/>
    </row>
    <row r="29" spans="2:16" ht="10.8" thickBot="1">
      <c r="B29" s="32" t="s">
        <v>38</v>
      </c>
      <c r="C29" s="32"/>
      <c r="D29" s="32"/>
      <c r="E29" s="32"/>
      <c r="F29" s="33"/>
      <c r="G29" s="33"/>
      <c r="H29" s="33"/>
      <c r="I29" s="33"/>
      <c r="J29" s="33"/>
      <c r="K29" s="33"/>
      <c r="L29" s="33"/>
      <c r="M29" s="33"/>
      <c r="N29" s="33"/>
      <c r="O29" s="34"/>
      <c r="P29" s="34"/>
    </row>
    <row r="30" spans="2:16">
      <c r="B30" s="52" t="s">
        <v>92</v>
      </c>
      <c r="C30" s="57"/>
      <c r="D30" s="48"/>
      <c r="E30" s="48"/>
      <c r="F30" s="49"/>
      <c r="G30" s="53">
        <v>34</v>
      </c>
      <c r="H30" s="54"/>
      <c r="I30" s="55">
        <v>5</v>
      </c>
      <c r="J30" s="54"/>
      <c r="K30" s="53">
        <v>40</v>
      </c>
      <c r="L30" s="56"/>
      <c r="M30" s="53">
        <v>1</v>
      </c>
      <c r="N30" s="54"/>
      <c r="O30" s="35">
        <f t="shared" ref="O30:O35" si="13">SUM(F30:N30)</f>
        <v>80</v>
      </c>
      <c r="P30" s="36">
        <f t="shared" ref="P30:P35" si="14">(D30*$D$3)+(E30*$E$3)+(F30*$F$3)+(G30*$G$3)+(H30*$H$3)+(I30*$I$3)+(J30*$J$3)+(K30*$K$3)+(L30*$L$3)+(M30*$M$3)+(N30*$N$3)</f>
        <v>53</v>
      </c>
    </row>
    <row r="31" spans="2:16">
      <c r="B31" s="52" t="s">
        <v>93</v>
      </c>
      <c r="C31" s="47"/>
      <c r="D31" s="48"/>
      <c r="E31" s="48"/>
      <c r="F31" s="49"/>
      <c r="G31" s="53">
        <v>12</v>
      </c>
      <c r="H31" s="54"/>
      <c r="I31" s="55">
        <v>3</v>
      </c>
      <c r="J31" s="54"/>
      <c r="K31" s="53">
        <v>4</v>
      </c>
      <c r="L31" s="56"/>
      <c r="M31" s="53"/>
      <c r="N31" s="54"/>
      <c r="O31" s="35">
        <f t="shared" si="13"/>
        <v>19</v>
      </c>
      <c r="P31" s="36">
        <f t="shared" si="14"/>
        <v>8.5</v>
      </c>
    </row>
    <row r="32" spans="2:16">
      <c r="B32" s="52" t="s">
        <v>94</v>
      </c>
      <c r="C32" s="47"/>
      <c r="D32" s="48"/>
      <c r="E32" s="48"/>
      <c r="F32" s="49"/>
      <c r="G32" s="53">
        <v>80</v>
      </c>
      <c r="H32" s="54"/>
      <c r="I32" s="55"/>
      <c r="J32" s="54"/>
      <c r="K32" s="53">
        <v>110</v>
      </c>
      <c r="L32" s="56"/>
      <c r="M32" s="53"/>
      <c r="N32" s="54"/>
      <c r="O32" s="35">
        <f t="shared" ref="O32" si="15">SUM(F32:N32)</f>
        <v>190</v>
      </c>
      <c r="P32" s="36">
        <f t="shared" ref="P32" si="16">(D32*$D$3)+(E32*$E$3)+(F32*$F$3)+(G32*$G$3)+(H32*$H$3)+(I32*$I$3)+(J32*$J$3)+(K32*$K$3)+(L32*$L$3)+(M32*$M$3)+(N32*$N$3)</f>
        <v>130</v>
      </c>
    </row>
    <row r="33" spans="2:16">
      <c r="B33" s="52" t="s">
        <v>95</v>
      </c>
      <c r="C33" s="47"/>
      <c r="D33" s="48"/>
      <c r="E33" s="48"/>
      <c r="F33" s="49"/>
      <c r="G33" s="53">
        <v>6</v>
      </c>
      <c r="H33" s="54"/>
      <c r="I33" s="55"/>
      <c r="J33" s="54"/>
      <c r="K33" s="53"/>
      <c r="L33" s="56"/>
      <c r="M33" s="53"/>
      <c r="N33" s="54"/>
      <c r="O33" s="35">
        <f t="shared" ref="O33" si="17">SUM(F33:N33)</f>
        <v>6</v>
      </c>
      <c r="P33" s="36">
        <f t="shared" ref="P33" si="18">(D33*$D$3)+(E33*$E$3)+(F33*$F$3)+(G33*$G$3)+(H33*$H$3)+(I33*$I$3)+(J33*$J$3)+(K33*$K$3)+(L33*$L$3)+(M33*$M$3)+(N33*$N$3)</f>
        <v>1.5</v>
      </c>
    </row>
    <row r="34" spans="2:16">
      <c r="B34" s="52" t="s">
        <v>96</v>
      </c>
      <c r="C34" s="47"/>
      <c r="D34" s="48"/>
      <c r="E34" s="48"/>
      <c r="F34" s="49"/>
      <c r="G34" s="53">
        <v>5</v>
      </c>
      <c r="H34" s="54"/>
      <c r="I34" s="55"/>
      <c r="J34" s="54"/>
      <c r="K34" s="53">
        <v>10</v>
      </c>
      <c r="L34" s="56"/>
      <c r="M34" s="53"/>
      <c r="N34" s="54"/>
      <c r="O34" s="35">
        <f t="shared" si="13"/>
        <v>15</v>
      </c>
      <c r="P34" s="36">
        <f t="shared" si="14"/>
        <v>11.25</v>
      </c>
    </row>
    <row r="35" spans="2:16">
      <c r="B35" s="52"/>
      <c r="C35" s="47"/>
      <c r="D35" s="48"/>
      <c r="E35" s="48"/>
      <c r="F35" s="49"/>
      <c r="G35" s="53"/>
      <c r="H35" s="54"/>
      <c r="I35" s="55"/>
      <c r="J35" s="54"/>
      <c r="K35" s="53"/>
      <c r="L35" s="56"/>
      <c r="M35" s="53"/>
      <c r="N35" s="54"/>
      <c r="O35" s="35">
        <f t="shared" si="13"/>
        <v>0</v>
      </c>
      <c r="P35" s="36">
        <f t="shared" si="14"/>
        <v>0</v>
      </c>
    </row>
    <row r="36" spans="2:16" ht="10.8" thickBot="1">
      <c r="B36" s="37" t="s">
        <v>21</v>
      </c>
      <c r="C36" s="37">
        <f t="shared" ref="C36:P36" si="19">SUM(C30:C35)</f>
        <v>0</v>
      </c>
      <c r="D36" s="37">
        <f t="shared" si="19"/>
        <v>0</v>
      </c>
      <c r="E36" s="37">
        <f t="shared" si="19"/>
        <v>0</v>
      </c>
      <c r="F36" s="37">
        <f t="shared" si="19"/>
        <v>0</v>
      </c>
      <c r="G36" s="40">
        <f t="shared" si="19"/>
        <v>137</v>
      </c>
      <c r="H36" s="40">
        <f t="shared" si="19"/>
        <v>0</v>
      </c>
      <c r="I36" s="40">
        <f t="shared" si="19"/>
        <v>8</v>
      </c>
      <c r="J36" s="40">
        <f t="shared" si="19"/>
        <v>0</v>
      </c>
      <c r="K36" s="40">
        <f t="shared" si="19"/>
        <v>164</v>
      </c>
      <c r="L36" s="40">
        <f t="shared" si="19"/>
        <v>0</v>
      </c>
      <c r="M36" s="40">
        <f t="shared" si="19"/>
        <v>1</v>
      </c>
      <c r="N36" s="40">
        <f t="shared" si="19"/>
        <v>0</v>
      </c>
      <c r="O36" s="41">
        <f t="shared" si="19"/>
        <v>310</v>
      </c>
      <c r="P36" s="42">
        <f t="shared" si="19"/>
        <v>204.25</v>
      </c>
    </row>
    <row r="37" spans="2:16">
      <c r="B37" s="44"/>
      <c r="C37" s="44"/>
      <c r="D37" s="44"/>
      <c r="E37" s="44"/>
      <c r="F37" s="44"/>
      <c r="G37" s="45"/>
      <c r="H37" s="45"/>
      <c r="I37" s="45"/>
      <c r="J37" s="45"/>
      <c r="K37" s="45"/>
      <c r="L37" s="45"/>
      <c r="M37" s="45"/>
      <c r="N37" s="45"/>
      <c r="O37" s="50"/>
      <c r="P37" s="51"/>
    </row>
    <row r="39" spans="2:16" ht="10.8" thickBot="1">
      <c r="B39" s="32" t="s">
        <v>86</v>
      </c>
      <c r="C39" s="32"/>
      <c r="D39" s="32"/>
      <c r="E39" s="32"/>
      <c r="F39" s="33"/>
      <c r="G39" s="33"/>
      <c r="H39" s="33"/>
      <c r="I39" s="33"/>
      <c r="J39" s="33"/>
      <c r="K39" s="33"/>
      <c r="L39" s="33"/>
      <c r="M39" s="33"/>
      <c r="N39" s="33"/>
      <c r="O39" s="34"/>
      <c r="P39" s="34"/>
    </row>
    <row r="40" spans="2:16">
      <c r="B40" s="52" t="s">
        <v>97</v>
      </c>
      <c r="C40" s="57"/>
      <c r="D40" s="48"/>
      <c r="E40" s="48"/>
      <c r="F40" s="49"/>
      <c r="G40" s="53">
        <v>300</v>
      </c>
      <c r="H40" s="54"/>
      <c r="I40" s="55">
        <v>80</v>
      </c>
      <c r="J40" s="54"/>
      <c r="K40" s="53">
        <v>22</v>
      </c>
      <c r="L40" s="56"/>
      <c r="M40" s="53">
        <v>8</v>
      </c>
      <c r="N40" s="54"/>
      <c r="O40" s="35">
        <f t="shared" ref="O40:O41" si="20">SUM(F40:N40)</f>
        <v>410</v>
      </c>
      <c r="P40" s="36">
        <f t="shared" ref="P40:P41" si="21">(D40*$D$3)+(E40*$E$3)+(F40*$F$3)+(G40*$G$3)+(H40*$H$3)+(I40*$I$3)+(J40*$J$3)+(K40*$K$3)+(L40*$L$3)+(M40*$M$3)+(N40*$N$3)</f>
        <v>153</v>
      </c>
    </row>
    <row r="41" spans="2:16">
      <c r="B41" s="52"/>
      <c r="C41" s="47"/>
      <c r="D41" s="48"/>
      <c r="E41" s="48"/>
      <c r="F41" s="49"/>
      <c r="G41" s="53"/>
      <c r="H41" s="54"/>
      <c r="I41" s="55"/>
      <c r="J41" s="54"/>
      <c r="K41" s="53"/>
      <c r="L41" s="56"/>
      <c r="M41" s="53"/>
      <c r="N41" s="54"/>
      <c r="O41" s="35">
        <f t="shared" si="20"/>
        <v>0</v>
      </c>
      <c r="P41" s="36">
        <f t="shared" si="21"/>
        <v>0</v>
      </c>
    </row>
    <row r="42" spans="2:16" ht="10.8" thickBot="1">
      <c r="B42" s="37" t="s">
        <v>21</v>
      </c>
      <c r="C42" s="37">
        <f>SUM(C41:C41)</f>
        <v>0</v>
      </c>
      <c r="D42" s="37">
        <f>SUM(D40:D41)</f>
        <v>0</v>
      </c>
      <c r="E42" s="37">
        <f>SUM(E40:E41)</f>
        <v>0</v>
      </c>
      <c r="F42" s="37">
        <f>SUM(F41:F41)</f>
        <v>0</v>
      </c>
      <c r="G42" s="40">
        <f t="shared" ref="G42:P42" si="22">SUM(G40:G41)</f>
        <v>300</v>
      </c>
      <c r="H42" s="40">
        <f t="shared" si="22"/>
        <v>0</v>
      </c>
      <c r="I42" s="40">
        <f t="shared" si="22"/>
        <v>80</v>
      </c>
      <c r="J42" s="40">
        <f t="shared" si="22"/>
        <v>0</v>
      </c>
      <c r="K42" s="40">
        <f t="shared" si="22"/>
        <v>22</v>
      </c>
      <c r="L42" s="40">
        <f t="shared" si="22"/>
        <v>0</v>
      </c>
      <c r="M42" s="40">
        <f t="shared" si="22"/>
        <v>8</v>
      </c>
      <c r="N42" s="40">
        <f t="shared" si="22"/>
        <v>0</v>
      </c>
      <c r="O42" s="41">
        <f t="shared" si="22"/>
        <v>410</v>
      </c>
      <c r="P42" s="42">
        <f t="shared" si="22"/>
        <v>153</v>
      </c>
    </row>
    <row r="45" spans="2:16" ht="10.8" thickBot="1">
      <c r="B45" s="32" t="s">
        <v>100</v>
      </c>
      <c r="C45" s="32"/>
      <c r="D45" s="32"/>
      <c r="E45" s="32"/>
      <c r="F45" s="33"/>
      <c r="G45" s="33"/>
      <c r="H45" s="33"/>
      <c r="I45" s="33"/>
      <c r="J45" s="33"/>
      <c r="K45" s="33"/>
      <c r="L45" s="33"/>
      <c r="M45" s="33"/>
      <c r="N45" s="33"/>
      <c r="O45" s="34"/>
      <c r="P45" s="34"/>
    </row>
    <row r="46" spans="2:16">
      <c r="B46" s="52" t="s">
        <v>99</v>
      </c>
      <c r="C46" s="57"/>
      <c r="D46" s="48"/>
      <c r="E46" s="48"/>
      <c r="F46" s="49"/>
      <c r="G46" s="53">
        <v>306</v>
      </c>
      <c r="H46" s="54"/>
      <c r="I46" s="55">
        <v>53</v>
      </c>
      <c r="J46" s="54"/>
      <c r="K46" s="53">
        <v>16</v>
      </c>
      <c r="L46" s="56"/>
      <c r="M46" s="53"/>
      <c r="N46" s="54"/>
      <c r="O46" s="35">
        <f t="shared" ref="O46:O47" si="23">SUM(F46:N46)</f>
        <v>375</v>
      </c>
      <c r="P46" s="36">
        <f t="shared" ref="P46:P47" si="24">(D46*$D$3)+(E46*$E$3)+(F46*$F$3)+(G46*$G$3)+(H46*$H$3)+(I46*$I$3)+(J46*$J$3)+(K46*$K$3)+(L46*$L$3)+(M46*$M$3)+(N46*$N$3)</f>
        <v>119</v>
      </c>
    </row>
    <row r="47" spans="2:16">
      <c r="B47" s="52"/>
      <c r="C47" s="47"/>
      <c r="D47" s="48"/>
      <c r="E47" s="48"/>
      <c r="F47" s="49"/>
      <c r="G47" s="53"/>
      <c r="H47" s="54"/>
      <c r="I47" s="55"/>
      <c r="J47" s="54"/>
      <c r="K47" s="53"/>
      <c r="L47" s="56"/>
      <c r="M47" s="53"/>
      <c r="N47" s="54"/>
      <c r="O47" s="35">
        <f t="shared" si="23"/>
        <v>0</v>
      </c>
      <c r="P47" s="36">
        <f t="shared" si="24"/>
        <v>0</v>
      </c>
    </row>
    <row r="48" spans="2:16" ht="10.8" thickBot="1">
      <c r="B48" s="37" t="s">
        <v>21</v>
      </c>
      <c r="C48" s="37">
        <f>SUM(C47:C47)</f>
        <v>0</v>
      </c>
      <c r="D48" s="37">
        <f>SUM(D46:D47)</f>
        <v>0</v>
      </c>
      <c r="E48" s="37">
        <f>SUM(E46:E47)</f>
        <v>0</v>
      </c>
      <c r="F48" s="37">
        <f>SUM(F47:F47)</f>
        <v>0</v>
      </c>
      <c r="G48" s="40">
        <f t="shared" ref="G48:P48" si="25">SUM(G46:G47)</f>
        <v>306</v>
      </c>
      <c r="H48" s="40">
        <f t="shared" si="25"/>
        <v>0</v>
      </c>
      <c r="I48" s="40">
        <f t="shared" si="25"/>
        <v>53</v>
      </c>
      <c r="J48" s="40">
        <f t="shared" si="25"/>
        <v>0</v>
      </c>
      <c r="K48" s="40">
        <f t="shared" si="25"/>
        <v>16</v>
      </c>
      <c r="L48" s="40">
        <f t="shared" si="25"/>
        <v>0</v>
      </c>
      <c r="M48" s="40">
        <f t="shared" si="25"/>
        <v>0</v>
      </c>
      <c r="N48" s="40">
        <f t="shared" si="25"/>
        <v>0</v>
      </c>
      <c r="O48" s="41">
        <f t="shared" si="25"/>
        <v>375</v>
      </c>
      <c r="P48" s="42">
        <f t="shared" si="25"/>
        <v>119</v>
      </c>
    </row>
    <row r="50" spans="2:16" ht="11.25" customHeight="1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2:16" ht="13.2">
      <c r="B51" s="2"/>
      <c r="C51" s="2"/>
      <c r="D51" s="2"/>
      <c r="E51" s="2"/>
      <c r="F51" s="43"/>
      <c r="G51" s="43"/>
      <c r="H51" s="43"/>
      <c r="I51" s="43"/>
      <c r="J51" s="43"/>
      <c r="K51" s="43"/>
      <c r="L51" s="43"/>
      <c r="M51" s="43"/>
      <c r="N51" s="43"/>
      <c r="O51" s="2"/>
      <c r="P51" s="2"/>
    </row>
    <row r="52" spans="2:16">
      <c r="M52" s="44" t="s">
        <v>21</v>
      </c>
      <c r="O52" s="45">
        <f>O10+O18+O26+O36+O42+O48</f>
        <v>1456</v>
      </c>
      <c r="P52" s="46">
        <f>P10+P18+P26+P36+P42+P48</f>
        <v>675.75</v>
      </c>
    </row>
  </sheetData>
  <pageMargins left="0.19685039370078741" right="0.35433070866141736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2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27" sqref="B127"/>
    </sheetView>
  </sheetViews>
  <sheetFormatPr defaultColWidth="9.109375" defaultRowHeight="10.199999999999999"/>
  <cols>
    <col min="1" max="1" width="3.109375" style="1" customWidth="1"/>
    <col min="2" max="2" width="39.5546875" style="1" customWidth="1"/>
    <col min="3" max="3" width="9.6640625" style="1" customWidth="1"/>
    <col min="4" max="4" width="6.33203125" style="1" bestFit="1" customWidth="1"/>
    <col min="5" max="5" width="6" style="1" bestFit="1" customWidth="1"/>
    <col min="6" max="6" width="5.6640625" style="1" customWidth="1"/>
    <col min="7" max="7" width="7.44140625" style="1" customWidth="1"/>
    <col min="8" max="9" width="5.6640625" style="1" customWidth="1"/>
    <col min="10" max="10" width="7" style="1" customWidth="1"/>
    <col min="11" max="12" width="5.6640625" style="1" customWidth="1"/>
    <col min="13" max="13" width="7.44140625" style="1" customWidth="1"/>
    <col min="14" max="14" width="6.88671875" style="1" customWidth="1"/>
    <col min="15" max="15" width="6.6640625" style="1" customWidth="1"/>
    <col min="16" max="16" width="9.6640625" style="1" bestFit="1" customWidth="1"/>
    <col min="17" max="17" width="10" style="1" bestFit="1" customWidth="1"/>
    <col min="18" max="16384" width="9.109375" style="1"/>
  </cols>
  <sheetData>
    <row r="1" spans="2:16" ht="13.2">
      <c r="B1" s="2" t="s">
        <v>91</v>
      </c>
      <c r="C1" s="2"/>
      <c r="D1" s="2"/>
      <c r="E1" s="2"/>
    </row>
    <row r="2" spans="2:16">
      <c r="B2" s="3"/>
      <c r="C2" s="4" t="s">
        <v>0</v>
      </c>
      <c r="D2" s="4" t="s">
        <v>1</v>
      </c>
      <c r="E2" s="3" t="s">
        <v>2</v>
      </c>
      <c r="F2" s="5" t="s">
        <v>3</v>
      </c>
      <c r="G2" s="6" t="s">
        <v>4</v>
      </c>
      <c r="H2" s="7"/>
      <c r="I2" s="8" t="s">
        <v>5</v>
      </c>
      <c r="J2" s="9"/>
      <c r="K2" s="10" t="s">
        <v>6</v>
      </c>
      <c r="L2" s="4"/>
      <c r="M2" s="10" t="s">
        <v>7</v>
      </c>
      <c r="N2" s="9"/>
      <c r="O2" s="3"/>
      <c r="P2" s="3"/>
    </row>
    <row r="3" spans="2:16">
      <c r="B3" s="11"/>
      <c r="C3" s="12"/>
      <c r="D3" s="13">
        <v>36</v>
      </c>
      <c r="E3" s="30">
        <v>72</v>
      </c>
      <c r="F3" s="14">
        <v>0.1</v>
      </c>
      <c r="G3" s="15">
        <v>0.25</v>
      </c>
      <c r="H3" s="16">
        <v>0.25</v>
      </c>
      <c r="I3" s="17">
        <v>0.5</v>
      </c>
      <c r="J3" s="16">
        <v>0.5</v>
      </c>
      <c r="K3" s="19">
        <v>1</v>
      </c>
      <c r="L3" s="18">
        <v>1</v>
      </c>
      <c r="M3" s="19">
        <v>2</v>
      </c>
      <c r="N3" s="20">
        <v>2</v>
      </c>
      <c r="O3" s="21"/>
      <c r="P3" s="22"/>
    </row>
    <row r="4" spans="2:16" ht="10.8" thickBot="1">
      <c r="B4" s="23" t="s">
        <v>8</v>
      </c>
      <c r="C4" s="24"/>
      <c r="D4" s="24"/>
      <c r="E4" s="24"/>
      <c r="F4" s="25" t="s">
        <v>9</v>
      </c>
      <c r="G4" s="26" t="s">
        <v>10</v>
      </c>
      <c r="H4" s="27" t="s">
        <v>11</v>
      </c>
      <c r="I4" s="28" t="s">
        <v>12</v>
      </c>
      <c r="J4" s="27" t="s">
        <v>13</v>
      </c>
      <c r="K4" s="26" t="s">
        <v>14</v>
      </c>
      <c r="L4" s="29" t="s">
        <v>15</v>
      </c>
      <c r="M4" s="26" t="s">
        <v>16</v>
      </c>
      <c r="N4" s="27" t="s">
        <v>17</v>
      </c>
      <c r="O4" s="28" t="s">
        <v>18</v>
      </c>
      <c r="P4" s="29" t="s">
        <v>19</v>
      </c>
    </row>
    <row r="5" spans="2:16">
      <c r="B5" s="13"/>
      <c r="C5" s="13"/>
      <c r="D5" s="13"/>
      <c r="E5" s="13"/>
      <c r="F5" s="30"/>
      <c r="G5" s="30"/>
      <c r="H5" s="30"/>
      <c r="I5" s="30"/>
      <c r="J5" s="30"/>
      <c r="K5" s="30"/>
      <c r="L5" s="30"/>
      <c r="M5" s="30"/>
      <c r="N5" s="30"/>
      <c r="O5" s="13"/>
      <c r="P5" s="31"/>
    </row>
    <row r="6" spans="2:16" hidden="1"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50"/>
      <c r="P6" s="51"/>
    </row>
    <row r="7" spans="2:16" hidden="1">
      <c r="B7" s="44"/>
      <c r="C7" s="44"/>
      <c r="D7" s="44"/>
      <c r="E7" s="44"/>
      <c r="F7" s="44"/>
      <c r="G7" s="45"/>
      <c r="H7" s="45"/>
      <c r="I7" s="45"/>
      <c r="J7" s="45"/>
      <c r="K7" s="45"/>
      <c r="L7" s="45"/>
      <c r="M7" s="45"/>
      <c r="N7" s="45"/>
      <c r="O7" s="50"/>
      <c r="P7" s="51"/>
    </row>
    <row r="8" spans="2:16" ht="10.8" hidden="1" thickBot="1">
      <c r="B8" s="32" t="s">
        <v>52</v>
      </c>
      <c r="C8" s="32"/>
      <c r="D8" s="32"/>
      <c r="E8" s="32"/>
      <c r="F8" s="33"/>
      <c r="G8" s="33"/>
      <c r="H8" s="33"/>
      <c r="I8" s="33"/>
      <c r="J8" s="33"/>
      <c r="K8" s="33"/>
      <c r="L8" s="33"/>
      <c r="M8" s="33"/>
      <c r="N8" s="33"/>
      <c r="O8" s="34"/>
      <c r="P8" s="34"/>
    </row>
    <row r="9" spans="2:16" hidden="1">
      <c r="B9" s="52"/>
      <c r="C9" s="48"/>
      <c r="D9" s="48"/>
      <c r="E9" s="48"/>
      <c r="F9" s="49"/>
      <c r="G9" s="53"/>
      <c r="H9" s="54"/>
      <c r="I9" s="55"/>
      <c r="J9" s="54"/>
      <c r="K9" s="53"/>
      <c r="L9" s="56"/>
      <c r="M9" s="53"/>
      <c r="N9" s="54"/>
      <c r="O9" s="35">
        <f>SUM(F9:N9)</f>
        <v>0</v>
      </c>
      <c r="P9" s="36">
        <f t="shared" ref="P9:P10" si="0">(D9*$D$3)+(E9*$E$3)+(F9*$F$3)+(G9*$G$3)+(H9*$H$3)+(I9*$I$3)+(J9*$J$3)+(K9*$K$3)+(L9*$L$3)+(M9*$M$3)+(N9*$N$3)</f>
        <v>0</v>
      </c>
    </row>
    <row r="10" spans="2:16" hidden="1">
      <c r="B10" s="52"/>
      <c r="C10" s="58"/>
      <c r="D10" s="48"/>
      <c r="E10" s="48"/>
      <c r="F10" s="49"/>
      <c r="G10" s="53"/>
      <c r="H10" s="54"/>
      <c r="I10" s="55"/>
      <c r="J10" s="54"/>
      <c r="K10" s="53"/>
      <c r="L10" s="56"/>
      <c r="M10" s="53"/>
      <c r="N10" s="54"/>
      <c r="O10" s="35">
        <f>SUM(F10:N10)</f>
        <v>0</v>
      </c>
      <c r="P10" s="36">
        <f t="shared" si="0"/>
        <v>0</v>
      </c>
    </row>
    <row r="11" spans="2:16" ht="10.8" hidden="1" thickBot="1">
      <c r="B11" s="37" t="s">
        <v>21</v>
      </c>
      <c r="C11" s="37">
        <f t="shared" ref="C11:D11" si="1">SUM(C10:C10)</f>
        <v>0</v>
      </c>
      <c r="D11" s="37">
        <f t="shared" si="1"/>
        <v>0</v>
      </c>
      <c r="E11" s="41">
        <f t="shared" ref="E11:N11" si="2">SUM(E9:E10)</f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>SUM(O9:O10)</f>
        <v>0</v>
      </c>
      <c r="P11" s="37">
        <f>SUM(P9:P10)</f>
        <v>0</v>
      </c>
    </row>
    <row r="12" spans="2:16" hidden="1">
      <c r="B12" s="44"/>
      <c r="C12" s="44"/>
      <c r="D12" s="44"/>
      <c r="E12" s="44"/>
      <c r="F12" s="44"/>
      <c r="G12" s="45"/>
      <c r="H12" s="45"/>
      <c r="I12" s="45"/>
      <c r="J12" s="45"/>
      <c r="K12" s="45"/>
      <c r="L12" s="45"/>
      <c r="M12" s="45"/>
      <c r="N12" s="45"/>
      <c r="O12" s="50"/>
      <c r="P12" s="51"/>
    </row>
    <row r="13" spans="2:16">
      <c r="B13" s="44"/>
      <c r="C13" s="44"/>
      <c r="D13" s="44"/>
      <c r="E13" s="44"/>
      <c r="F13" s="44"/>
      <c r="G13" s="45"/>
      <c r="H13" s="45"/>
      <c r="I13" s="45"/>
      <c r="J13" s="45"/>
      <c r="K13" s="45"/>
      <c r="L13" s="45"/>
      <c r="M13" s="45"/>
      <c r="N13" s="45"/>
      <c r="O13" s="50"/>
      <c r="P13" s="51"/>
    </row>
    <row r="14" spans="2:16" ht="10.8" thickBot="1">
      <c r="B14" s="32" t="s">
        <v>20</v>
      </c>
      <c r="C14" s="32"/>
      <c r="D14" s="32"/>
      <c r="E14" s="32"/>
      <c r="F14" s="33"/>
      <c r="G14" s="33"/>
      <c r="H14" s="33"/>
      <c r="I14" s="33"/>
      <c r="J14" s="33"/>
      <c r="K14" s="33"/>
      <c r="L14" s="33"/>
      <c r="M14" s="33"/>
      <c r="N14" s="33"/>
      <c r="O14" s="34"/>
      <c r="P14" s="34"/>
    </row>
    <row r="15" spans="2:16">
      <c r="B15" s="178" t="s">
        <v>128</v>
      </c>
      <c r="C15" s="153"/>
      <c r="D15" s="154"/>
      <c r="E15" s="154"/>
      <c r="F15" s="155"/>
      <c r="G15" s="156">
        <v>144</v>
      </c>
      <c r="H15" s="157"/>
      <c r="I15" s="158">
        <v>188</v>
      </c>
      <c r="J15" s="157"/>
      <c r="K15" s="156">
        <v>42</v>
      </c>
      <c r="L15" s="159"/>
      <c r="M15" s="156"/>
      <c r="N15" s="157">
        <v>6</v>
      </c>
      <c r="O15" s="35">
        <f>SUM(C15:N15)</f>
        <v>380</v>
      </c>
      <c r="P15" s="36">
        <f t="shared" ref="P15:P16" si="3">(D15*$D$3)+(E15*$E$3)+(F15*$F$3)+(G15*$G$3)+(H15*$H$3)+(I15*$I$3)+(J15*$J$3)+(K15*$K$3)+(L15*$L$3)+(M15*$M$3)+(N15*$N$3)</f>
        <v>184</v>
      </c>
    </row>
    <row r="16" spans="2:16">
      <c r="B16" s="140"/>
      <c r="C16" s="147"/>
      <c r="D16" s="141"/>
      <c r="E16" s="141"/>
      <c r="F16" s="142"/>
      <c r="G16" s="143"/>
      <c r="H16" s="144"/>
      <c r="I16" s="145"/>
      <c r="J16" s="144"/>
      <c r="K16" s="143"/>
      <c r="L16" s="146"/>
      <c r="M16" s="143"/>
      <c r="N16" s="144"/>
      <c r="O16" s="35">
        <f>SUM(F16:N16)</f>
        <v>0</v>
      </c>
      <c r="P16" s="36">
        <f t="shared" si="3"/>
        <v>0</v>
      </c>
    </row>
    <row r="17" spans="1:16" ht="10.8" thickBot="1">
      <c r="B17" s="37" t="s">
        <v>21</v>
      </c>
      <c r="C17" s="37">
        <f t="shared" ref="C17:P17" si="4">SUM(C15:C16)</f>
        <v>0</v>
      </c>
      <c r="D17" s="37">
        <f t="shared" si="4"/>
        <v>0</v>
      </c>
      <c r="E17" s="37">
        <f t="shared" si="4"/>
        <v>0</v>
      </c>
      <c r="F17" s="37">
        <f t="shared" si="4"/>
        <v>0</v>
      </c>
      <c r="G17" s="37">
        <f t="shared" si="4"/>
        <v>144</v>
      </c>
      <c r="H17" s="37">
        <f t="shared" si="4"/>
        <v>0</v>
      </c>
      <c r="I17" s="37">
        <f t="shared" si="4"/>
        <v>188</v>
      </c>
      <c r="J17" s="37">
        <f t="shared" si="4"/>
        <v>0</v>
      </c>
      <c r="K17" s="37">
        <f t="shared" si="4"/>
        <v>42</v>
      </c>
      <c r="L17" s="37">
        <f t="shared" si="4"/>
        <v>0</v>
      </c>
      <c r="M17" s="37">
        <f t="shared" si="4"/>
        <v>0</v>
      </c>
      <c r="N17" s="37">
        <f t="shared" si="4"/>
        <v>6</v>
      </c>
      <c r="O17" s="100">
        <f t="shared" si="4"/>
        <v>380</v>
      </c>
      <c r="P17" s="37">
        <f t="shared" si="4"/>
        <v>184</v>
      </c>
    </row>
    <row r="18" spans="1:16">
      <c r="F18" s="38"/>
      <c r="G18" s="38"/>
      <c r="H18" s="38"/>
      <c r="I18" s="38"/>
      <c r="J18" s="38"/>
      <c r="K18" s="38"/>
      <c r="L18" s="38"/>
      <c r="M18" s="38"/>
      <c r="N18" s="38"/>
    </row>
    <row r="19" spans="1:16">
      <c r="B19" s="13"/>
      <c r="C19" s="13"/>
      <c r="D19" s="13"/>
      <c r="E19" s="13"/>
      <c r="F19" s="30"/>
      <c r="G19" s="30"/>
      <c r="H19" s="30"/>
      <c r="I19" s="30"/>
      <c r="J19" s="30"/>
      <c r="K19" s="30"/>
      <c r="L19" s="30"/>
      <c r="M19" s="30"/>
      <c r="N19" s="30"/>
      <c r="O19" s="13"/>
      <c r="P19" s="13"/>
    </row>
    <row r="20" spans="1:16" ht="10.8" thickBot="1">
      <c r="B20" s="32" t="s">
        <v>22</v>
      </c>
      <c r="C20" s="32"/>
      <c r="D20" s="32"/>
      <c r="E20" s="32"/>
      <c r="F20" s="33"/>
      <c r="G20" s="33"/>
      <c r="H20" s="33"/>
      <c r="I20" s="33"/>
      <c r="J20" s="33"/>
      <c r="K20" s="33"/>
      <c r="L20" s="33"/>
      <c r="M20" s="33"/>
      <c r="N20" s="33"/>
      <c r="O20" s="34"/>
      <c r="P20" s="34"/>
    </row>
    <row r="21" spans="1:16" ht="11.25" customHeight="1">
      <c r="A21" s="119"/>
      <c r="B21" s="179" t="s">
        <v>111</v>
      </c>
      <c r="C21" s="58"/>
      <c r="D21" s="48"/>
      <c r="E21" s="48"/>
      <c r="F21" s="49"/>
      <c r="G21" s="110">
        <v>70</v>
      </c>
      <c r="H21" s="116"/>
      <c r="I21" s="110"/>
      <c r="J21" s="48"/>
      <c r="K21" s="110"/>
      <c r="L21" s="116">
        <v>14</v>
      </c>
      <c r="M21" s="110"/>
      <c r="N21" s="116">
        <v>26</v>
      </c>
      <c r="O21" s="110">
        <f t="shared" ref="O21:O28" si="5">SUM(F21:N21)+(E21*18)+(D21*9)</f>
        <v>110</v>
      </c>
      <c r="P21" s="36">
        <f t="shared" ref="P21:P28" si="6">(D21*$D$3)+(E21*$E$3)+(F21*$F$3)+(G21*$G$3)+(H21*$H$3)+(I21*$I$3)+(J21*$J$3)+(K21*$K$3)+(L21*$L$3)+(M21*$M$3)+(N21*$N$3)</f>
        <v>83.5</v>
      </c>
    </row>
    <row r="22" spans="1:16" ht="11.25" customHeight="1">
      <c r="A22" s="119"/>
      <c r="B22" s="180" t="s">
        <v>112</v>
      </c>
      <c r="C22" s="58"/>
      <c r="D22" s="48"/>
      <c r="E22" s="48"/>
      <c r="F22" s="49"/>
      <c r="G22" s="110">
        <v>53</v>
      </c>
      <c r="H22" s="116"/>
      <c r="I22" s="110"/>
      <c r="J22" s="48"/>
      <c r="K22" s="110">
        <v>2</v>
      </c>
      <c r="L22" s="116"/>
      <c r="M22" s="110"/>
      <c r="N22" s="116">
        <v>2</v>
      </c>
      <c r="O22" s="110">
        <f t="shared" si="5"/>
        <v>57</v>
      </c>
      <c r="P22" s="36">
        <f t="shared" ref="P22:P23" si="7">(D22*$D$3)+(E22*$E$3)+(F22*$F$3)+(G22*$G$3)+(H22*$H$3)+(I22*$I$3)+(J22*$J$3)+(K22*$K$3)+(L22*$L$3)+(M22*$M$3)+(N22*$N$3)</f>
        <v>19.25</v>
      </c>
    </row>
    <row r="23" spans="1:16" ht="11.25" customHeight="1">
      <c r="A23" s="119"/>
      <c r="B23" s="180" t="s">
        <v>113</v>
      </c>
      <c r="C23" s="58"/>
      <c r="D23" s="48"/>
      <c r="E23" s="48"/>
      <c r="F23" s="49"/>
      <c r="G23" s="110"/>
      <c r="H23" s="116"/>
      <c r="I23" s="110">
        <v>3</v>
      </c>
      <c r="J23" s="48"/>
      <c r="K23" s="110"/>
      <c r="L23" s="116"/>
      <c r="M23" s="110"/>
      <c r="N23" s="116">
        <v>3</v>
      </c>
      <c r="O23" s="110">
        <f t="shared" si="5"/>
        <v>6</v>
      </c>
      <c r="P23" s="36">
        <f t="shared" si="7"/>
        <v>7.5</v>
      </c>
    </row>
    <row r="24" spans="1:16" ht="11.25" customHeight="1">
      <c r="A24" s="119"/>
      <c r="B24" s="179" t="s">
        <v>114</v>
      </c>
      <c r="C24" s="58"/>
      <c r="D24" s="48"/>
      <c r="E24" s="48"/>
      <c r="F24" s="49"/>
      <c r="G24" s="110">
        <v>40</v>
      </c>
      <c r="H24" s="116"/>
      <c r="I24" s="110"/>
      <c r="J24" s="48"/>
      <c r="K24" s="110"/>
      <c r="L24" s="116"/>
      <c r="M24" s="110"/>
      <c r="N24" s="116"/>
      <c r="O24" s="110">
        <f t="shared" si="5"/>
        <v>40</v>
      </c>
      <c r="P24" s="36">
        <f t="shared" ref="P24:P27" si="8">(D24*$D$3)+(E24*$E$3)+(F24*$F$3)+(G24*$G$3)+(H24*$H$3)+(I24*$I$3)+(J24*$J$3)+(K24*$K$3)+(L24*$L$3)+(M24*$M$3)+(N24*$N$3)</f>
        <v>10</v>
      </c>
    </row>
    <row r="25" spans="1:16" ht="11.25" customHeight="1">
      <c r="A25" s="119"/>
      <c r="B25" s="179" t="s">
        <v>115</v>
      </c>
      <c r="C25" s="58"/>
      <c r="D25" s="48"/>
      <c r="E25" s="48"/>
      <c r="F25" s="49"/>
      <c r="G25" s="110"/>
      <c r="H25" s="116"/>
      <c r="I25" s="110"/>
      <c r="J25" s="48"/>
      <c r="K25" s="110"/>
      <c r="L25" s="116"/>
      <c r="M25" s="110"/>
      <c r="N25" s="116">
        <v>8</v>
      </c>
      <c r="O25" s="110">
        <f t="shared" si="5"/>
        <v>8</v>
      </c>
      <c r="P25" s="36">
        <f t="shared" si="8"/>
        <v>16</v>
      </c>
    </row>
    <row r="26" spans="1:16" ht="11.25" customHeight="1">
      <c r="A26" s="119"/>
      <c r="B26" s="180" t="s">
        <v>116</v>
      </c>
      <c r="C26" s="58"/>
      <c r="D26" s="48"/>
      <c r="E26" s="48"/>
      <c r="F26" s="49"/>
      <c r="G26" s="110">
        <v>251</v>
      </c>
      <c r="H26" s="116"/>
      <c r="I26" s="110">
        <v>3</v>
      </c>
      <c r="J26" s="48"/>
      <c r="K26" s="110"/>
      <c r="L26" s="116">
        <v>36</v>
      </c>
      <c r="M26" s="110"/>
      <c r="N26" s="116">
        <v>60</v>
      </c>
      <c r="O26" s="110">
        <f t="shared" si="5"/>
        <v>350</v>
      </c>
      <c r="P26" s="36">
        <f t="shared" si="8"/>
        <v>220.25</v>
      </c>
    </row>
    <row r="27" spans="1:16" ht="11.25" customHeight="1">
      <c r="A27" s="119"/>
      <c r="B27" s="180" t="s">
        <v>117</v>
      </c>
      <c r="C27" s="58"/>
      <c r="D27" s="48"/>
      <c r="E27" s="48"/>
      <c r="F27" s="49"/>
      <c r="G27" s="110">
        <v>8</v>
      </c>
      <c r="H27" s="116"/>
      <c r="I27" s="110"/>
      <c r="J27" s="48"/>
      <c r="K27" s="110"/>
      <c r="L27" s="116">
        <v>2</v>
      </c>
      <c r="M27" s="110"/>
      <c r="N27" s="116">
        <v>16</v>
      </c>
      <c r="O27" s="110">
        <f t="shared" si="5"/>
        <v>26</v>
      </c>
      <c r="P27" s="36">
        <f t="shared" si="8"/>
        <v>36</v>
      </c>
    </row>
    <row r="28" spans="1:16" ht="11.25" customHeight="1">
      <c r="A28" s="119"/>
      <c r="B28" s="180"/>
      <c r="C28" s="58"/>
      <c r="D28" s="48"/>
      <c r="E28" s="48"/>
      <c r="F28" s="49"/>
      <c r="G28" s="110"/>
      <c r="H28" s="116"/>
      <c r="I28" s="110"/>
      <c r="J28" s="48"/>
      <c r="K28" s="110"/>
      <c r="L28" s="116"/>
      <c r="M28" s="110"/>
      <c r="N28" s="116"/>
      <c r="O28" s="110">
        <f t="shared" si="5"/>
        <v>0</v>
      </c>
      <c r="P28" s="36">
        <f t="shared" si="6"/>
        <v>0</v>
      </c>
    </row>
    <row r="29" spans="1:16" ht="10.8" thickBot="1">
      <c r="B29" s="37"/>
      <c r="C29" s="40">
        <f t="shared" ref="C29:P29" si="9">SUM(C21:C28)</f>
        <v>0</v>
      </c>
      <c r="D29" s="40">
        <f t="shared" si="9"/>
        <v>0</v>
      </c>
      <c r="E29" s="40">
        <f t="shared" si="9"/>
        <v>0</v>
      </c>
      <c r="F29" s="40">
        <f t="shared" si="9"/>
        <v>0</v>
      </c>
      <c r="G29" s="40">
        <f t="shared" si="9"/>
        <v>422</v>
      </c>
      <c r="H29" s="40">
        <f t="shared" si="9"/>
        <v>0</v>
      </c>
      <c r="I29" s="40">
        <f t="shared" si="9"/>
        <v>6</v>
      </c>
      <c r="J29" s="40">
        <f t="shared" si="9"/>
        <v>0</v>
      </c>
      <c r="K29" s="40">
        <f t="shared" si="9"/>
        <v>2</v>
      </c>
      <c r="L29" s="40">
        <f t="shared" si="9"/>
        <v>52</v>
      </c>
      <c r="M29" s="40">
        <f t="shared" si="9"/>
        <v>0</v>
      </c>
      <c r="N29" s="40">
        <f t="shared" si="9"/>
        <v>115</v>
      </c>
      <c r="O29" s="41">
        <f t="shared" si="9"/>
        <v>597</v>
      </c>
      <c r="P29" s="42">
        <f t="shared" si="9"/>
        <v>392.5</v>
      </c>
    </row>
    <row r="30" spans="1:16">
      <c r="G30" s="38"/>
    </row>
    <row r="31" spans="1:16">
      <c r="G31" s="38"/>
    </row>
    <row r="32" spans="1:16" ht="10.8" thickBot="1">
      <c r="B32" s="32" t="s">
        <v>48</v>
      </c>
      <c r="C32" s="32"/>
      <c r="D32" s="32"/>
      <c r="E32" s="32"/>
      <c r="F32" s="33"/>
      <c r="G32" s="33"/>
      <c r="H32" s="33"/>
      <c r="I32" s="33"/>
      <c r="J32" s="33"/>
      <c r="K32" s="33"/>
      <c r="L32" s="33"/>
      <c r="M32" s="33"/>
      <c r="N32" s="33"/>
      <c r="O32" s="34"/>
      <c r="P32" s="34"/>
    </row>
    <row r="33" spans="1:16">
      <c r="A33" s="119"/>
      <c r="B33" s="180" t="s">
        <v>125</v>
      </c>
      <c r="C33" s="58"/>
      <c r="D33" s="48"/>
      <c r="E33" s="48"/>
      <c r="F33" s="49"/>
      <c r="G33" s="110">
        <v>3</v>
      </c>
      <c r="H33" s="116"/>
      <c r="I33" s="110"/>
      <c r="J33" s="48"/>
      <c r="K33" s="110"/>
      <c r="L33" s="116"/>
      <c r="M33" s="110">
        <v>1</v>
      </c>
      <c r="N33" s="120"/>
      <c r="O33" s="110">
        <f>SUM(F33:N33)+(E33*18)+(D33*9)</f>
        <v>4</v>
      </c>
      <c r="P33" s="36">
        <f t="shared" ref="P33:P36" si="10">(D33*$D$3)+(E33*$E$3)+(F33*$F$3)+(G33*$G$3)+(H33*$H$3)+(I33*$I$3)+(J33*$J$3)+(K33*$K$3)+(L33*$L$3)+(M33*$M$3)+(N33*$N$3)</f>
        <v>2.75</v>
      </c>
    </row>
    <row r="34" spans="1:16">
      <c r="A34" s="119"/>
      <c r="B34" s="180" t="s">
        <v>126</v>
      </c>
      <c r="C34" s="58"/>
      <c r="D34" s="48"/>
      <c r="E34" s="48"/>
      <c r="F34" s="49"/>
      <c r="G34" s="110">
        <v>1</v>
      </c>
      <c r="H34" s="116"/>
      <c r="I34" s="110"/>
      <c r="J34" s="48"/>
      <c r="K34" s="110"/>
      <c r="L34" s="116"/>
      <c r="M34" s="110"/>
      <c r="N34" s="120"/>
      <c r="O34" s="117">
        <f t="shared" ref="O34" si="11">SUM(F34:N34)</f>
        <v>1</v>
      </c>
      <c r="P34" s="36">
        <f t="shared" ref="P34:P35" si="12">(D34*$D$3)+(E34*$E$3)+(F34*$F$3)+(G34*$G$3)+(H34*$H$3)+(I34*$I$3)+(J34*$J$3)+(K34*$K$3)+(L34*$L$3)+(M34*$M$3)+(N34*$N$3)</f>
        <v>0.25</v>
      </c>
    </row>
    <row r="35" spans="1:16">
      <c r="A35" s="119"/>
      <c r="B35" s="179" t="s">
        <v>127</v>
      </c>
      <c r="C35" s="58"/>
      <c r="D35" s="48"/>
      <c r="E35" s="48"/>
      <c r="F35" s="49">
        <v>8</v>
      </c>
      <c r="G35" s="110"/>
      <c r="H35" s="116"/>
      <c r="I35" s="110"/>
      <c r="J35" s="48"/>
      <c r="K35" s="110"/>
      <c r="L35" s="116"/>
      <c r="M35" s="110"/>
      <c r="N35" s="120"/>
      <c r="O35" s="117">
        <f t="shared" ref="O35" si="13">SUM(F35:N35)</f>
        <v>8</v>
      </c>
      <c r="P35" s="36">
        <f t="shared" si="12"/>
        <v>0.8</v>
      </c>
    </row>
    <row r="36" spans="1:16" ht="12.75" customHeight="1">
      <c r="A36" s="119"/>
      <c r="B36" s="179"/>
      <c r="C36" s="58"/>
      <c r="D36" s="48"/>
      <c r="E36" s="48"/>
      <c r="F36" s="49"/>
      <c r="G36" s="123"/>
      <c r="H36" s="124"/>
      <c r="I36" s="121"/>
      <c r="K36" s="121"/>
      <c r="L36" s="101"/>
      <c r="M36" s="121"/>
      <c r="O36" s="118">
        <f t="shared" ref="O36" si="14">SUM(F36:N36)</f>
        <v>0</v>
      </c>
      <c r="P36" s="36">
        <f t="shared" si="10"/>
        <v>0</v>
      </c>
    </row>
    <row r="37" spans="1:16" ht="10.8" thickBot="1">
      <c r="B37" s="37" t="s">
        <v>21</v>
      </c>
      <c r="C37" s="37">
        <f t="shared" ref="C37:P37" si="15">SUM(C33:C36)</f>
        <v>0</v>
      </c>
      <c r="D37" s="37">
        <f t="shared" si="15"/>
        <v>0</v>
      </c>
      <c r="E37" s="37">
        <f t="shared" si="15"/>
        <v>0</v>
      </c>
      <c r="F37" s="37">
        <f t="shared" si="15"/>
        <v>8</v>
      </c>
      <c r="G37" s="122">
        <f t="shared" si="15"/>
        <v>4</v>
      </c>
      <c r="H37" s="122">
        <f t="shared" si="15"/>
        <v>0</v>
      </c>
      <c r="I37" s="40">
        <f t="shared" si="15"/>
        <v>0</v>
      </c>
      <c r="J37" s="40">
        <f t="shared" si="15"/>
        <v>0</v>
      </c>
      <c r="K37" s="40">
        <f t="shared" si="15"/>
        <v>0</v>
      </c>
      <c r="L37" s="40">
        <f t="shared" si="15"/>
        <v>0</v>
      </c>
      <c r="M37" s="40">
        <f t="shared" si="15"/>
        <v>1</v>
      </c>
      <c r="N37" s="40">
        <f t="shared" si="15"/>
        <v>0</v>
      </c>
      <c r="O37" s="41">
        <f t="shared" si="15"/>
        <v>13</v>
      </c>
      <c r="P37" s="42">
        <f t="shared" si="15"/>
        <v>3.8</v>
      </c>
    </row>
    <row r="38" spans="1:16">
      <c r="B38" s="44"/>
      <c r="C38" s="44"/>
      <c r="D38" s="44"/>
      <c r="E38" s="44"/>
      <c r="F38" s="44"/>
      <c r="G38" s="45"/>
      <c r="H38" s="45"/>
      <c r="I38" s="45"/>
      <c r="J38" s="45"/>
      <c r="K38" s="45"/>
      <c r="L38" s="45"/>
      <c r="M38" s="45"/>
      <c r="N38" s="45"/>
      <c r="O38" s="50"/>
      <c r="P38" s="51"/>
    </row>
    <row r="39" spans="1:16" hidden="1">
      <c r="B39" s="44"/>
      <c r="C39" s="44"/>
      <c r="D39" s="44"/>
      <c r="E39" s="44"/>
      <c r="F39" s="44"/>
      <c r="G39" s="45"/>
      <c r="H39" s="45"/>
      <c r="I39" s="45"/>
      <c r="J39" s="45"/>
      <c r="K39" s="45"/>
      <c r="L39" s="45"/>
      <c r="M39" s="45"/>
      <c r="N39" s="45"/>
      <c r="O39" s="50"/>
      <c r="P39" s="51"/>
    </row>
    <row r="40" spans="1:16" ht="10.8" hidden="1" thickBot="1">
      <c r="B40" s="32" t="s">
        <v>78</v>
      </c>
      <c r="C40" s="32"/>
      <c r="D40" s="32"/>
      <c r="E40" s="32"/>
      <c r="F40" s="33"/>
      <c r="G40" s="33"/>
      <c r="H40" s="33"/>
      <c r="I40" s="33"/>
      <c r="J40" s="33"/>
      <c r="K40" s="33"/>
      <c r="L40" s="33"/>
      <c r="M40" s="33"/>
      <c r="N40" s="33"/>
      <c r="O40" s="34"/>
      <c r="P40" s="34"/>
    </row>
    <row r="41" spans="1:16" hidden="1">
      <c r="B41" s="52" t="s">
        <v>70</v>
      </c>
      <c r="C41" s="48"/>
      <c r="D41" s="48"/>
      <c r="E41" s="48"/>
      <c r="F41" s="49"/>
      <c r="G41" s="53"/>
      <c r="H41" s="54"/>
      <c r="I41" s="55"/>
      <c r="J41" s="54"/>
      <c r="K41" s="53"/>
      <c r="L41" s="56"/>
      <c r="M41" s="53"/>
      <c r="N41" s="54"/>
      <c r="O41" s="35">
        <f>SUM(F41:N41)</f>
        <v>0</v>
      </c>
      <c r="P41" s="36">
        <f t="shared" ref="P41:P42" si="16">(D41*$D$3)+(E41*$E$3)+(F41*$F$3)+(G41*$G$3)+(H41*$H$3)+(I41*$I$3)+(J41*$J$3)+(K41*$K$3)+(L41*$L$3)+(M41*$M$3)+(N41*$N$3)</f>
        <v>0</v>
      </c>
    </row>
    <row r="42" spans="1:16" hidden="1">
      <c r="B42" s="52"/>
      <c r="C42" s="58"/>
      <c r="D42" s="48"/>
      <c r="E42" s="48"/>
      <c r="F42" s="49"/>
      <c r="G42" s="53"/>
      <c r="H42" s="54"/>
      <c r="I42" s="55"/>
      <c r="J42" s="54"/>
      <c r="K42" s="53"/>
      <c r="L42" s="56"/>
      <c r="M42" s="53"/>
      <c r="N42" s="54"/>
      <c r="O42" s="35">
        <f>SUM(F42:N42)</f>
        <v>0</v>
      </c>
      <c r="P42" s="36">
        <f t="shared" si="16"/>
        <v>0</v>
      </c>
    </row>
    <row r="43" spans="1:16" ht="10.8" hidden="1" thickBot="1">
      <c r="B43" s="37" t="s">
        <v>21</v>
      </c>
      <c r="C43" s="37">
        <f t="shared" ref="C43:D43" si="17">SUM(C42:C42)</f>
        <v>0</v>
      </c>
      <c r="D43" s="37">
        <f t="shared" si="17"/>
        <v>0</v>
      </c>
      <c r="E43" s="41">
        <f t="shared" ref="E43:N43" si="18">SUM(E41:E42)</f>
        <v>0</v>
      </c>
      <c r="F43" s="41">
        <f t="shared" si="18"/>
        <v>0</v>
      </c>
      <c r="G43" s="41">
        <f t="shared" si="18"/>
        <v>0</v>
      </c>
      <c r="H43" s="41">
        <f t="shared" si="18"/>
        <v>0</v>
      </c>
      <c r="I43" s="41">
        <f t="shared" si="18"/>
        <v>0</v>
      </c>
      <c r="J43" s="41">
        <f t="shared" si="18"/>
        <v>0</v>
      </c>
      <c r="K43" s="41">
        <f t="shared" si="18"/>
        <v>0</v>
      </c>
      <c r="L43" s="41">
        <f t="shared" si="18"/>
        <v>0</v>
      </c>
      <c r="M43" s="41">
        <f t="shared" si="18"/>
        <v>0</v>
      </c>
      <c r="N43" s="41">
        <f t="shared" si="18"/>
        <v>0</v>
      </c>
      <c r="O43" s="41">
        <f>SUM(O41:O42)</f>
        <v>0</v>
      </c>
      <c r="P43" s="42">
        <f>SUM(P41:P42)</f>
        <v>0</v>
      </c>
    </row>
    <row r="44" spans="1:16" hidden="1">
      <c r="B44" s="44"/>
      <c r="C44" s="44"/>
      <c r="D44" s="44"/>
      <c r="E44" s="44"/>
      <c r="F44" s="44"/>
      <c r="G44" s="45"/>
      <c r="H44" s="45"/>
      <c r="I44" s="45"/>
      <c r="J44" s="45"/>
      <c r="K44" s="45"/>
      <c r="L44" s="45"/>
      <c r="M44" s="45"/>
      <c r="N44" s="45"/>
      <c r="O44" s="50"/>
      <c r="P44" s="51"/>
    </row>
    <row r="45" spans="1:16" hidden="1">
      <c r="G45" s="38"/>
    </row>
    <row r="46" spans="1:16" ht="10.8" hidden="1" thickBot="1">
      <c r="B46" s="32" t="s">
        <v>50</v>
      </c>
      <c r="C46" s="32"/>
      <c r="D46" s="32"/>
      <c r="E46" s="32"/>
      <c r="F46" s="33"/>
      <c r="G46" s="33"/>
      <c r="H46" s="33"/>
      <c r="I46" s="33"/>
      <c r="J46" s="33"/>
      <c r="K46" s="33"/>
      <c r="L46" s="33"/>
      <c r="M46" s="33"/>
      <c r="N46" s="33"/>
      <c r="O46" s="34"/>
      <c r="P46" s="34"/>
    </row>
    <row r="47" spans="1:16" hidden="1">
      <c r="A47" s="119"/>
      <c r="B47" s="180"/>
      <c r="C47" s="58"/>
      <c r="D47" s="48"/>
      <c r="E47" s="48"/>
      <c r="F47" s="49"/>
      <c r="G47" s="110"/>
      <c r="H47" s="116"/>
      <c r="I47" s="110"/>
      <c r="J47" s="48"/>
      <c r="K47" s="110"/>
      <c r="L47" s="116"/>
      <c r="M47" s="110"/>
      <c r="N47" s="120"/>
      <c r="O47" s="117">
        <f t="shared" ref="O47:O68" si="19">SUM(F47:N47)</f>
        <v>0</v>
      </c>
      <c r="P47" s="36">
        <f t="shared" ref="P47:P68" si="20">(D47*$D$3)+(E47*$E$3)+(F47*$F$3)+(G47*$G$3)+(H47*$H$3)+(I47*$I$3)+(J47*$J$3)+(K47*$K$3)+(L47*$L$3)+(M47*$M$3)+(N47*$N$3)</f>
        <v>0</v>
      </c>
    </row>
    <row r="48" spans="1:16" hidden="1">
      <c r="A48" s="119"/>
      <c r="B48" s="179"/>
      <c r="C48" s="58"/>
      <c r="D48" s="48"/>
      <c r="E48" s="48"/>
      <c r="F48" s="49"/>
      <c r="G48" s="110"/>
      <c r="H48" s="116"/>
      <c r="I48" s="110"/>
      <c r="J48" s="48"/>
      <c r="K48" s="110"/>
      <c r="L48" s="116"/>
      <c r="M48" s="110"/>
      <c r="N48" s="120"/>
      <c r="O48" s="117">
        <f t="shared" si="19"/>
        <v>0</v>
      </c>
      <c r="P48" s="36">
        <f t="shared" si="20"/>
        <v>0</v>
      </c>
    </row>
    <row r="49" spans="1:16" hidden="1">
      <c r="A49" s="119"/>
      <c r="B49" s="180"/>
      <c r="C49" s="58"/>
      <c r="D49" s="48"/>
      <c r="E49" s="48"/>
      <c r="F49" s="49"/>
      <c r="G49" s="110"/>
      <c r="H49" s="116"/>
      <c r="I49" s="110"/>
      <c r="J49" s="48"/>
      <c r="K49" s="110"/>
      <c r="L49" s="116"/>
      <c r="M49" s="110"/>
      <c r="N49" s="120"/>
      <c r="O49" s="117">
        <f t="shared" si="19"/>
        <v>0</v>
      </c>
      <c r="P49" s="36">
        <f t="shared" si="20"/>
        <v>0</v>
      </c>
    </row>
    <row r="50" spans="1:16" hidden="1">
      <c r="A50" s="119"/>
      <c r="B50" s="179"/>
      <c r="C50" s="58"/>
      <c r="D50" s="48"/>
      <c r="E50" s="48"/>
      <c r="F50" s="49"/>
      <c r="G50" s="110"/>
      <c r="H50" s="116"/>
      <c r="I50" s="110"/>
      <c r="J50" s="48"/>
      <c r="K50" s="110"/>
      <c r="L50" s="116"/>
      <c r="M50" s="110"/>
      <c r="N50" s="120"/>
      <c r="O50" s="117">
        <f t="shared" si="19"/>
        <v>0</v>
      </c>
      <c r="P50" s="36">
        <f t="shared" si="20"/>
        <v>0</v>
      </c>
    </row>
    <row r="51" spans="1:16" hidden="1">
      <c r="A51" s="119"/>
      <c r="B51" s="180"/>
      <c r="C51" s="58"/>
      <c r="D51" s="48"/>
      <c r="E51" s="48"/>
      <c r="F51" s="49"/>
      <c r="G51" s="110"/>
      <c r="H51" s="116"/>
      <c r="I51" s="110"/>
      <c r="J51" s="48"/>
      <c r="K51" s="110"/>
      <c r="L51" s="116"/>
      <c r="M51" s="110"/>
      <c r="N51" s="120"/>
      <c r="O51" s="117">
        <f t="shared" ref="O51:O53" si="21">SUM(F51:N51)</f>
        <v>0</v>
      </c>
      <c r="P51" s="36">
        <f t="shared" si="20"/>
        <v>0</v>
      </c>
    </row>
    <row r="52" spans="1:16" hidden="1">
      <c r="A52" s="119"/>
      <c r="B52" s="179"/>
      <c r="C52" s="58"/>
      <c r="D52" s="48"/>
      <c r="E52" s="48"/>
      <c r="F52" s="49"/>
      <c r="G52" s="110"/>
      <c r="H52" s="116"/>
      <c r="I52" s="110"/>
      <c r="J52" s="48"/>
      <c r="K52" s="110"/>
      <c r="L52" s="116"/>
      <c r="M52" s="110"/>
      <c r="N52" s="120"/>
      <c r="O52" s="117">
        <f t="shared" si="21"/>
        <v>0</v>
      </c>
      <c r="P52" s="36">
        <f t="shared" si="20"/>
        <v>0</v>
      </c>
    </row>
    <row r="53" spans="1:16" hidden="1">
      <c r="A53" s="119"/>
      <c r="B53" s="180"/>
      <c r="C53" s="58"/>
      <c r="D53" s="48"/>
      <c r="E53" s="48"/>
      <c r="F53" s="49"/>
      <c r="G53" s="110"/>
      <c r="H53" s="116"/>
      <c r="I53" s="110"/>
      <c r="J53" s="48"/>
      <c r="K53" s="110"/>
      <c r="L53" s="116"/>
      <c r="M53" s="110"/>
      <c r="N53" s="120"/>
      <c r="O53" s="117">
        <f t="shared" si="21"/>
        <v>0</v>
      </c>
      <c r="P53" s="36">
        <f t="shared" si="20"/>
        <v>0</v>
      </c>
    </row>
    <row r="54" spans="1:16" hidden="1">
      <c r="A54" s="119"/>
      <c r="B54" s="179"/>
      <c r="C54" s="58"/>
      <c r="D54" s="48"/>
      <c r="E54" s="48"/>
      <c r="F54" s="49"/>
      <c r="G54" s="110"/>
      <c r="H54" s="116"/>
      <c r="I54" s="110"/>
      <c r="J54" s="48"/>
      <c r="K54" s="110"/>
      <c r="L54" s="116"/>
      <c r="M54" s="110"/>
      <c r="N54" s="120"/>
      <c r="O54" s="117">
        <f t="shared" ref="O54:O56" si="22">SUM(F54:N54)</f>
        <v>0</v>
      </c>
      <c r="P54" s="36">
        <f t="shared" si="20"/>
        <v>0</v>
      </c>
    </row>
    <row r="55" spans="1:16" hidden="1">
      <c r="A55" s="119"/>
      <c r="B55" s="180"/>
      <c r="C55" s="58"/>
      <c r="D55" s="48"/>
      <c r="E55" s="48"/>
      <c r="F55" s="49"/>
      <c r="G55" s="110"/>
      <c r="H55" s="116"/>
      <c r="I55" s="110"/>
      <c r="J55" s="48"/>
      <c r="K55" s="110"/>
      <c r="L55" s="116"/>
      <c r="M55" s="110"/>
      <c r="N55" s="120"/>
      <c r="O55" s="117">
        <f t="shared" si="22"/>
        <v>0</v>
      </c>
      <c r="P55" s="36">
        <f t="shared" si="20"/>
        <v>0</v>
      </c>
    </row>
    <row r="56" spans="1:16" hidden="1">
      <c r="A56" s="119"/>
      <c r="B56" s="179"/>
      <c r="C56" s="58"/>
      <c r="D56" s="48"/>
      <c r="E56" s="48"/>
      <c r="F56" s="49"/>
      <c r="G56" s="110"/>
      <c r="H56" s="116"/>
      <c r="I56" s="110"/>
      <c r="J56" s="48"/>
      <c r="K56" s="110"/>
      <c r="L56" s="116"/>
      <c r="M56" s="110"/>
      <c r="N56" s="120"/>
      <c r="O56" s="117">
        <f t="shared" si="22"/>
        <v>0</v>
      </c>
      <c r="P56" s="36">
        <f t="shared" si="20"/>
        <v>0</v>
      </c>
    </row>
    <row r="57" spans="1:16" hidden="1">
      <c r="A57" s="119"/>
      <c r="B57" s="180"/>
      <c r="C57" s="58"/>
      <c r="D57" s="48"/>
      <c r="E57" s="48"/>
      <c r="F57" s="49"/>
      <c r="G57" s="110"/>
      <c r="H57" s="116"/>
      <c r="I57" s="110"/>
      <c r="J57" s="48"/>
      <c r="K57" s="110"/>
      <c r="L57" s="116"/>
      <c r="M57" s="110"/>
      <c r="N57" s="120"/>
      <c r="O57" s="117">
        <f t="shared" ref="O57:O59" si="23">SUM(F57:N57)</f>
        <v>0</v>
      </c>
      <c r="P57" s="36">
        <f t="shared" si="20"/>
        <v>0</v>
      </c>
    </row>
    <row r="58" spans="1:16" hidden="1">
      <c r="A58" s="119"/>
      <c r="B58" s="179"/>
      <c r="C58" s="58"/>
      <c r="D58" s="48"/>
      <c r="E58" s="48"/>
      <c r="F58" s="49"/>
      <c r="G58" s="110"/>
      <c r="H58" s="116"/>
      <c r="I58" s="110"/>
      <c r="J58" s="48"/>
      <c r="K58" s="110"/>
      <c r="L58" s="116"/>
      <c r="M58" s="110"/>
      <c r="N58" s="120"/>
      <c r="O58" s="117">
        <f t="shared" si="23"/>
        <v>0</v>
      </c>
      <c r="P58" s="36">
        <f t="shared" si="20"/>
        <v>0</v>
      </c>
    </row>
    <row r="59" spans="1:16" hidden="1">
      <c r="A59" s="119"/>
      <c r="B59" s="180"/>
      <c r="C59" s="58"/>
      <c r="D59" s="48"/>
      <c r="E59" s="48"/>
      <c r="F59" s="49"/>
      <c r="G59" s="110"/>
      <c r="H59" s="116"/>
      <c r="I59" s="110"/>
      <c r="J59" s="48"/>
      <c r="K59" s="110"/>
      <c r="L59" s="116"/>
      <c r="M59" s="110"/>
      <c r="N59" s="120"/>
      <c r="O59" s="117">
        <f t="shared" si="23"/>
        <v>0</v>
      </c>
      <c r="P59" s="36">
        <f t="shared" si="20"/>
        <v>0</v>
      </c>
    </row>
    <row r="60" spans="1:16" hidden="1">
      <c r="A60" s="119"/>
      <c r="B60" s="179"/>
      <c r="C60" s="58"/>
      <c r="D60" s="48"/>
      <c r="E60" s="48"/>
      <c r="F60" s="49"/>
      <c r="G60" s="110"/>
      <c r="H60" s="116"/>
      <c r="I60" s="110"/>
      <c r="J60" s="48"/>
      <c r="K60" s="110"/>
      <c r="L60" s="116"/>
      <c r="M60" s="110"/>
      <c r="N60" s="120"/>
      <c r="O60" s="117">
        <f t="shared" ref="O60:O62" si="24">SUM(F60:N60)</f>
        <v>0</v>
      </c>
      <c r="P60" s="36">
        <f t="shared" si="20"/>
        <v>0</v>
      </c>
    </row>
    <row r="61" spans="1:16" hidden="1">
      <c r="A61" s="119"/>
      <c r="B61" s="180"/>
      <c r="C61" s="58"/>
      <c r="D61" s="48"/>
      <c r="E61" s="48"/>
      <c r="F61" s="49"/>
      <c r="G61" s="110"/>
      <c r="H61" s="116"/>
      <c r="I61" s="110"/>
      <c r="J61" s="48"/>
      <c r="K61" s="110"/>
      <c r="L61" s="116"/>
      <c r="M61" s="110"/>
      <c r="N61" s="120"/>
      <c r="O61" s="117">
        <f t="shared" si="24"/>
        <v>0</v>
      </c>
      <c r="P61" s="36">
        <f t="shared" si="20"/>
        <v>0</v>
      </c>
    </row>
    <row r="62" spans="1:16" hidden="1">
      <c r="A62" s="119"/>
      <c r="B62" s="179"/>
      <c r="C62" s="58"/>
      <c r="D62" s="48"/>
      <c r="E62" s="48"/>
      <c r="F62" s="49"/>
      <c r="G62" s="110"/>
      <c r="H62" s="116"/>
      <c r="I62" s="110"/>
      <c r="J62" s="48"/>
      <c r="K62" s="110"/>
      <c r="L62" s="116"/>
      <c r="M62" s="110"/>
      <c r="N62" s="120"/>
      <c r="O62" s="117">
        <f t="shared" si="24"/>
        <v>0</v>
      </c>
      <c r="P62" s="36">
        <f t="shared" si="20"/>
        <v>0</v>
      </c>
    </row>
    <row r="63" spans="1:16" hidden="1">
      <c r="A63" s="119"/>
      <c r="B63" s="180"/>
      <c r="C63" s="58"/>
      <c r="D63" s="48"/>
      <c r="E63" s="48"/>
      <c r="F63" s="49"/>
      <c r="G63" s="110"/>
      <c r="H63" s="116"/>
      <c r="I63" s="110"/>
      <c r="J63" s="48"/>
      <c r="K63" s="110"/>
      <c r="L63" s="116"/>
      <c r="M63" s="110"/>
      <c r="N63" s="120"/>
      <c r="O63" s="117">
        <f t="shared" ref="O63:O65" si="25">SUM(F63:N63)</f>
        <v>0</v>
      </c>
      <c r="P63" s="36">
        <f t="shared" si="20"/>
        <v>0</v>
      </c>
    </row>
    <row r="64" spans="1:16" hidden="1">
      <c r="A64" s="119"/>
      <c r="B64" s="179"/>
      <c r="C64" s="58"/>
      <c r="D64" s="48"/>
      <c r="E64" s="48"/>
      <c r="F64" s="49"/>
      <c r="G64" s="110"/>
      <c r="H64" s="116"/>
      <c r="I64" s="110"/>
      <c r="J64" s="48"/>
      <c r="K64" s="110"/>
      <c r="L64" s="116"/>
      <c r="M64" s="110"/>
      <c r="N64" s="120"/>
      <c r="O64" s="117">
        <f t="shared" si="25"/>
        <v>0</v>
      </c>
      <c r="P64" s="36">
        <f t="shared" si="20"/>
        <v>0</v>
      </c>
    </row>
    <row r="65" spans="1:16" hidden="1">
      <c r="A65" s="119"/>
      <c r="B65" s="180"/>
      <c r="C65" s="58"/>
      <c r="D65" s="48"/>
      <c r="E65" s="48"/>
      <c r="F65" s="49"/>
      <c r="G65" s="110"/>
      <c r="H65" s="116"/>
      <c r="I65" s="110"/>
      <c r="J65" s="48"/>
      <c r="K65" s="110"/>
      <c r="L65" s="116"/>
      <c r="M65" s="110"/>
      <c r="N65" s="120"/>
      <c r="O65" s="117">
        <f t="shared" si="25"/>
        <v>0</v>
      </c>
      <c r="P65" s="36">
        <f t="shared" si="20"/>
        <v>0</v>
      </c>
    </row>
    <row r="66" spans="1:16" hidden="1">
      <c r="A66" s="119"/>
      <c r="B66" s="179"/>
      <c r="C66" s="58"/>
      <c r="D66" s="48"/>
      <c r="E66" s="48"/>
      <c r="F66" s="49"/>
      <c r="G66" s="110"/>
      <c r="H66" s="116"/>
      <c r="I66" s="110"/>
      <c r="J66" s="48"/>
      <c r="K66" s="110"/>
      <c r="L66" s="116"/>
      <c r="M66" s="110"/>
      <c r="N66" s="120"/>
      <c r="O66" s="117">
        <f t="shared" si="19"/>
        <v>0</v>
      </c>
      <c r="P66" s="36">
        <f t="shared" si="20"/>
        <v>0</v>
      </c>
    </row>
    <row r="67" spans="1:16" hidden="1">
      <c r="A67" s="119"/>
      <c r="B67" s="180"/>
      <c r="C67" s="58"/>
      <c r="D67" s="48"/>
      <c r="E67" s="48"/>
      <c r="F67" s="49"/>
      <c r="G67" s="110"/>
      <c r="H67" s="116"/>
      <c r="I67" s="110"/>
      <c r="J67" s="48"/>
      <c r="K67" s="110"/>
      <c r="L67" s="116"/>
      <c r="M67" s="110"/>
      <c r="N67" s="120"/>
      <c r="O67" s="117">
        <f t="shared" si="19"/>
        <v>0</v>
      </c>
      <c r="P67" s="36">
        <f t="shared" si="20"/>
        <v>0</v>
      </c>
    </row>
    <row r="68" spans="1:16" ht="12.75" hidden="1" customHeight="1">
      <c r="A68" s="119"/>
      <c r="B68" s="179"/>
      <c r="C68" s="58"/>
      <c r="D68" s="48"/>
      <c r="E68" s="48"/>
      <c r="F68" s="49"/>
      <c r="G68" s="123"/>
      <c r="H68" s="124"/>
      <c r="I68" s="121"/>
      <c r="K68" s="121"/>
      <c r="L68" s="101"/>
      <c r="M68" s="121"/>
      <c r="O68" s="118">
        <f t="shared" si="19"/>
        <v>0</v>
      </c>
      <c r="P68" s="36">
        <f t="shared" si="20"/>
        <v>0</v>
      </c>
    </row>
    <row r="69" spans="1:16" ht="10.8" hidden="1" thickBot="1">
      <c r="B69" s="37" t="s">
        <v>21</v>
      </c>
      <c r="C69" s="37">
        <f t="shared" ref="C69:P69" si="26">SUM(C47:C68)</f>
        <v>0</v>
      </c>
      <c r="D69" s="37">
        <f t="shared" si="26"/>
        <v>0</v>
      </c>
      <c r="E69" s="37">
        <f t="shared" si="26"/>
        <v>0</v>
      </c>
      <c r="F69" s="37">
        <f t="shared" si="26"/>
        <v>0</v>
      </c>
      <c r="G69" s="122">
        <f t="shared" si="26"/>
        <v>0</v>
      </c>
      <c r="H69" s="122">
        <f t="shared" si="26"/>
        <v>0</v>
      </c>
      <c r="I69" s="40">
        <f t="shared" si="26"/>
        <v>0</v>
      </c>
      <c r="J69" s="40">
        <f t="shared" si="26"/>
        <v>0</v>
      </c>
      <c r="K69" s="40">
        <f t="shared" si="26"/>
        <v>0</v>
      </c>
      <c r="L69" s="40">
        <f t="shared" si="26"/>
        <v>0</v>
      </c>
      <c r="M69" s="40">
        <f t="shared" si="26"/>
        <v>0</v>
      </c>
      <c r="N69" s="40">
        <f t="shared" si="26"/>
        <v>0</v>
      </c>
      <c r="O69" s="41">
        <f t="shared" si="26"/>
        <v>0</v>
      </c>
      <c r="P69" s="42">
        <f t="shared" si="26"/>
        <v>0</v>
      </c>
    </row>
    <row r="70" spans="1:16" hidden="1">
      <c r="B70" s="44"/>
      <c r="C70" s="44"/>
      <c r="D70" s="44"/>
      <c r="E70" s="44"/>
      <c r="F70" s="44"/>
      <c r="G70" s="45"/>
      <c r="H70" s="45"/>
      <c r="I70" s="45"/>
      <c r="J70" s="45"/>
      <c r="K70" s="45"/>
      <c r="L70" s="45"/>
      <c r="M70" s="45"/>
      <c r="N70" s="45"/>
      <c r="O70" s="50"/>
      <c r="P70" s="51"/>
    </row>
    <row r="71" spans="1:16" hidden="1">
      <c r="B71" s="44"/>
      <c r="C71" s="44"/>
      <c r="D71" s="44"/>
      <c r="E71" s="44"/>
      <c r="F71" s="44"/>
      <c r="G71" s="45"/>
      <c r="H71" s="45"/>
      <c r="I71" s="45"/>
      <c r="J71" s="45"/>
      <c r="K71" s="45"/>
      <c r="L71" s="45"/>
      <c r="M71" s="45"/>
      <c r="N71" s="45"/>
      <c r="O71" s="50"/>
      <c r="P71" s="51"/>
    </row>
    <row r="72" spans="1:16" ht="10.8" hidden="1" thickBot="1">
      <c r="B72" s="32" t="s">
        <v>40</v>
      </c>
      <c r="C72" s="32"/>
      <c r="D72" s="32"/>
      <c r="E72" s="32"/>
      <c r="F72" s="33"/>
      <c r="G72" s="33"/>
      <c r="H72" s="33"/>
      <c r="I72" s="33"/>
      <c r="J72" s="33"/>
      <c r="K72" s="33"/>
      <c r="L72" s="33"/>
      <c r="M72" s="33"/>
      <c r="N72" s="33"/>
      <c r="O72" s="34"/>
      <c r="P72" s="34"/>
    </row>
    <row r="73" spans="1:16" ht="11.25" hidden="1" customHeight="1">
      <c r="B73" s="52"/>
      <c r="C73" s="47"/>
      <c r="D73" s="48"/>
      <c r="E73" s="48"/>
      <c r="F73" s="49"/>
      <c r="G73" s="53"/>
      <c r="H73" s="54"/>
      <c r="I73" s="55"/>
      <c r="J73" s="54"/>
      <c r="K73" s="53"/>
      <c r="L73" s="56"/>
      <c r="M73" s="53"/>
      <c r="N73" s="54"/>
      <c r="O73" s="110">
        <f>SUM(F73:N73)+(E73*18)+(D73*9)</f>
        <v>0</v>
      </c>
      <c r="P73" s="36">
        <f t="shared" ref="P73" si="27">(D73*$D$3)+(E73*$E$3)+(F73*$F$3)+(G73*$G$3)+(H73*$H$3)+(I73*$I$3)+(J73*$J$3)+(K73*$K$3)+(L73*$L$3)+(M73*$M$3)+(N73*$N$3)</f>
        <v>0</v>
      </c>
    </row>
    <row r="74" spans="1:16" ht="11.25" hidden="1" customHeight="1">
      <c r="B74" s="52"/>
      <c r="C74" s="47"/>
      <c r="D74" s="48"/>
      <c r="E74" s="48"/>
      <c r="F74" s="49"/>
      <c r="G74" s="53"/>
      <c r="H74" s="54"/>
      <c r="I74" s="55"/>
      <c r="J74" s="54"/>
      <c r="K74" s="53"/>
      <c r="L74" s="56"/>
      <c r="M74" s="53"/>
      <c r="N74" s="54"/>
      <c r="O74" s="35">
        <f t="shared" ref="O74:O75" si="28">SUM(F74:N74)</f>
        <v>0</v>
      </c>
      <c r="P74" s="36">
        <f t="shared" ref="P74:P75" si="29">(D74*$D$3)+(E74*$E$3)+(F74*$F$3)+(G74*$G$3)+(H74*$H$3)+(I74*$I$3)+(J74*$J$3)+(K74*$K$3)+(L74*$L$3)+(M74*$M$3)+(N74*$N$3)</f>
        <v>0</v>
      </c>
    </row>
    <row r="75" spans="1:16" ht="11.25" hidden="1" customHeight="1">
      <c r="B75" s="52"/>
      <c r="C75" s="47"/>
      <c r="D75" s="48"/>
      <c r="E75" s="48"/>
      <c r="F75" s="49"/>
      <c r="G75" s="53"/>
      <c r="H75" s="54"/>
      <c r="I75" s="55"/>
      <c r="J75" s="54"/>
      <c r="K75" s="53"/>
      <c r="L75" s="56"/>
      <c r="M75" s="53"/>
      <c r="N75" s="54"/>
      <c r="O75" s="35">
        <f t="shared" si="28"/>
        <v>0</v>
      </c>
      <c r="P75" s="36">
        <f t="shared" si="29"/>
        <v>0</v>
      </c>
    </row>
    <row r="76" spans="1:16" ht="10.8" hidden="1" thickBot="1">
      <c r="B76" s="37" t="s">
        <v>21</v>
      </c>
      <c r="C76" s="37">
        <f t="shared" ref="C76:P76" si="30">SUM(C73:C75)</f>
        <v>0</v>
      </c>
      <c r="D76" s="37">
        <f t="shared" si="30"/>
        <v>0</v>
      </c>
      <c r="E76" s="37">
        <f t="shared" si="30"/>
        <v>0</v>
      </c>
      <c r="F76" s="37">
        <f t="shared" si="30"/>
        <v>0</v>
      </c>
      <c r="G76" s="40">
        <f t="shared" si="30"/>
        <v>0</v>
      </c>
      <c r="H76" s="40">
        <f t="shared" si="30"/>
        <v>0</v>
      </c>
      <c r="I76" s="40">
        <f t="shared" si="30"/>
        <v>0</v>
      </c>
      <c r="J76" s="40">
        <f t="shared" si="30"/>
        <v>0</v>
      </c>
      <c r="K76" s="40">
        <f t="shared" si="30"/>
        <v>0</v>
      </c>
      <c r="L76" s="40">
        <f t="shared" si="30"/>
        <v>0</v>
      </c>
      <c r="M76" s="40">
        <f t="shared" si="30"/>
        <v>0</v>
      </c>
      <c r="N76" s="40">
        <f t="shared" si="30"/>
        <v>0</v>
      </c>
      <c r="O76" s="41">
        <f t="shared" si="30"/>
        <v>0</v>
      </c>
      <c r="P76" s="42">
        <f t="shared" si="30"/>
        <v>0</v>
      </c>
    </row>
    <row r="77" spans="1:16" ht="11.25" hidden="1" customHeight="1">
      <c r="B77" s="44"/>
      <c r="C77" s="44"/>
      <c r="D77" s="44"/>
      <c r="E77" s="44"/>
      <c r="F77" s="44"/>
      <c r="G77" s="45"/>
      <c r="H77" s="45"/>
      <c r="I77" s="45"/>
      <c r="J77" s="45"/>
      <c r="K77" s="45"/>
      <c r="L77" s="45"/>
      <c r="M77" s="45"/>
      <c r="N77" s="45"/>
      <c r="O77" s="50"/>
      <c r="P77" s="51"/>
    </row>
    <row r="78" spans="1:16" hidden="1"/>
    <row r="79" spans="1:16" ht="10.8" hidden="1" thickBot="1">
      <c r="B79" s="32" t="s">
        <v>83</v>
      </c>
      <c r="C79" s="32"/>
      <c r="D79" s="32"/>
      <c r="E79" s="32"/>
      <c r="F79" s="33"/>
      <c r="G79" s="33"/>
      <c r="H79" s="33"/>
      <c r="I79" s="33"/>
      <c r="J79" s="33"/>
      <c r="K79" s="33"/>
      <c r="L79" s="33"/>
      <c r="M79" s="33"/>
      <c r="N79" s="33"/>
      <c r="O79" s="34"/>
      <c r="P79" s="34"/>
    </row>
    <row r="80" spans="1:16" ht="11.25" hidden="1" customHeight="1">
      <c r="B80" s="52"/>
      <c r="C80" s="47"/>
      <c r="D80" s="48"/>
      <c r="E80" s="48"/>
      <c r="F80" s="49"/>
      <c r="G80" s="53"/>
      <c r="H80" s="54"/>
      <c r="I80" s="55"/>
      <c r="J80" s="54"/>
      <c r="K80" s="53"/>
      <c r="L80" s="56"/>
      <c r="M80" s="53"/>
      <c r="N80" s="54"/>
      <c r="O80" s="35">
        <f>SUM(F80:N80)</f>
        <v>0</v>
      </c>
      <c r="P80" s="36">
        <f t="shared" ref="P80:P81" si="31">(D80*$D$3)+(E80*$E$3)+(F80*$F$3)+(G80*$G$3)+(H80*$H$3)+(I80*$I$3)+(J80*$J$3)+(K80*$K$3)+(L80*$L$3)+(M80*$M$3)+(N80*$N$3)</f>
        <v>0</v>
      </c>
    </row>
    <row r="81" spans="2:16" ht="11.25" hidden="1" customHeight="1">
      <c r="B81" s="52"/>
      <c r="C81" s="47"/>
      <c r="D81" s="48"/>
      <c r="E81" s="48"/>
      <c r="F81" s="49"/>
      <c r="G81" s="53"/>
      <c r="H81" s="54"/>
      <c r="I81" s="55"/>
      <c r="J81" s="54"/>
      <c r="K81" s="53"/>
      <c r="L81" s="56"/>
      <c r="M81" s="53"/>
      <c r="N81" s="54"/>
      <c r="O81" s="35">
        <f>SUM(F81:N81)</f>
        <v>0</v>
      </c>
      <c r="P81" s="36">
        <f t="shared" si="31"/>
        <v>0</v>
      </c>
    </row>
    <row r="82" spans="2:16" ht="10.8" hidden="1" thickBot="1">
      <c r="B82" s="37" t="s">
        <v>21</v>
      </c>
      <c r="C82" s="37">
        <f t="shared" ref="C82:P82" si="32">SUM(C80:C81)</f>
        <v>0</v>
      </c>
      <c r="D82" s="37">
        <f t="shared" si="32"/>
        <v>0</v>
      </c>
      <c r="E82" s="37">
        <f t="shared" si="32"/>
        <v>0</v>
      </c>
      <c r="F82" s="37">
        <f t="shared" si="32"/>
        <v>0</v>
      </c>
      <c r="G82" s="40">
        <f t="shared" si="32"/>
        <v>0</v>
      </c>
      <c r="H82" s="40">
        <f t="shared" si="32"/>
        <v>0</v>
      </c>
      <c r="I82" s="40">
        <f t="shared" si="32"/>
        <v>0</v>
      </c>
      <c r="J82" s="40">
        <f t="shared" si="32"/>
        <v>0</v>
      </c>
      <c r="K82" s="40">
        <f t="shared" si="32"/>
        <v>0</v>
      </c>
      <c r="L82" s="40">
        <f t="shared" si="32"/>
        <v>0</v>
      </c>
      <c r="M82" s="40">
        <f t="shared" si="32"/>
        <v>0</v>
      </c>
      <c r="N82" s="40">
        <f t="shared" si="32"/>
        <v>0</v>
      </c>
      <c r="O82" s="41">
        <f t="shared" si="32"/>
        <v>0</v>
      </c>
      <c r="P82" s="42">
        <f t="shared" si="32"/>
        <v>0</v>
      </c>
    </row>
    <row r="83" spans="2:16" ht="11.25" hidden="1" customHeight="1">
      <c r="B83" s="44"/>
      <c r="C83" s="44"/>
      <c r="D83" s="44"/>
      <c r="E83" s="44"/>
      <c r="F83" s="44"/>
      <c r="G83" s="45"/>
      <c r="H83" s="45"/>
      <c r="I83" s="45"/>
      <c r="J83" s="45"/>
      <c r="K83" s="45"/>
      <c r="L83" s="45"/>
      <c r="M83" s="45"/>
      <c r="N83" s="45"/>
      <c r="O83" s="50"/>
      <c r="P83" s="51"/>
    </row>
    <row r="85" spans="2:16" ht="10.8" thickBot="1">
      <c r="B85" s="32" t="s">
        <v>49</v>
      </c>
      <c r="C85" s="32"/>
      <c r="D85" s="32"/>
      <c r="E85" s="32"/>
      <c r="F85" s="33"/>
      <c r="G85" s="33"/>
      <c r="H85" s="33"/>
      <c r="I85" s="33"/>
      <c r="J85" s="33"/>
      <c r="K85" s="33"/>
      <c r="L85" s="33"/>
      <c r="M85" s="33"/>
      <c r="N85" s="33"/>
      <c r="O85" s="34"/>
      <c r="P85" s="34"/>
    </row>
    <row r="86" spans="2:16">
      <c r="B86" s="52" t="s">
        <v>140</v>
      </c>
      <c r="C86" s="57"/>
      <c r="D86" s="48"/>
      <c r="E86" s="48"/>
      <c r="F86" s="49"/>
      <c r="G86" s="53">
        <v>568</v>
      </c>
      <c r="H86" s="54"/>
      <c r="I86" s="55">
        <v>28</v>
      </c>
      <c r="J86" s="54"/>
      <c r="K86" s="53">
        <v>5</v>
      </c>
      <c r="L86" s="56"/>
      <c r="M86" s="53">
        <v>15</v>
      </c>
      <c r="N86" s="54"/>
      <c r="O86" s="35">
        <f t="shared" ref="O86:O88" si="33">SUM(F86:N86)</f>
        <v>616</v>
      </c>
      <c r="P86" s="36">
        <f t="shared" ref="P86:P88" si="34">(D86*$D$3)+(E86*$E$3)+(F86*$F$3)+(G86*$G$3)+(H86*$H$3)+(I86*$I$3)+(J86*$J$3)+(K86*$K$3)+(L86*$L$3)+(M86*$M$3)+(N86*$N$3)</f>
        <v>191</v>
      </c>
    </row>
    <row r="87" spans="2:16">
      <c r="B87" s="52"/>
      <c r="C87" s="47"/>
      <c r="D87" s="48"/>
      <c r="E87" s="48"/>
      <c r="F87" s="49"/>
      <c r="G87" s="53"/>
      <c r="H87" s="54"/>
      <c r="I87" s="55"/>
      <c r="J87" s="54"/>
      <c r="K87" s="53"/>
      <c r="L87" s="56"/>
      <c r="M87" s="53"/>
      <c r="N87" s="54"/>
      <c r="O87" s="35">
        <f t="shared" ref="O87" si="35">SUM(F87:N87)</f>
        <v>0</v>
      </c>
      <c r="P87" s="36">
        <f t="shared" ref="P87" si="36">(D87*$D$3)+(E87*$E$3)+(F87*$F$3)+(G87*$G$3)+(H87*$H$3)+(I87*$I$3)+(J87*$J$3)+(K87*$K$3)+(L87*$L$3)+(M87*$M$3)+(N87*$N$3)</f>
        <v>0</v>
      </c>
    </row>
    <row r="88" spans="2:16">
      <c r="B88" s="52"/>
      <c r="C88" s="47"/>
      <c r="D88" s="48"/>
      <c r="E88" s="48"/>
      <c r="F88" s="49"/>
      <c r="G88" s="53"/>
      <c r="H88" s="54"/>
      <c r="I88" s="55"/>
      <c r="J88" s="54"/>
      <c r="K88" s="53"/>
      <c r="L88" s="56"/>
      <c r="M88" s="53"/>
      <c r="N88" s="54"/>
      <c r="O88" s="35">
        <f t="shared" si="33"/>
        <v>0</v>
      </c>
      <c r="P88" s="36">
        <f t="shared" si="34"/>
        <v>0</v>
      </c>
    </row>
    <row r="89" spans="2:16" ht="10.8" thickBot="1">
      <c r="B89" s="37" t="s">
        <v>21</v>
      </c>
      <c r="C89" s="37">
        <f>SUM(C88:C88)</f>
        <v>0</v>
      </c>
      <c r="D89" s="37">
        <f t="shared" ref="D89:P89" si="37">SUM(D86:D88)</f>
        <v>0</v>
      </c>
      <c r="E89" s="37">
        <f t="shared" si="37"/>
        <v>0</v>
      </c>
      <c r="F89" s="37">
        <f t="shared" si="37"/>
        <v>0</v>
      </c>
      <c r="G89" s="40">
        <f t="shared" si="37"/>
        <v>568</v>
      </c>
      <c r="H89" s="40">
        <f t="shared" si="37"/>
        <v>0</v>
      </c>
      <c r="I89" s="40">
        <f t="shared" si="37"/>
        <v>28</v>
      </c>
      <c r="J89" s="40">
        <f t="shared" si="37"/>
        <v>0</v>
      </c>
      <c r="K89" s="40">
        <f t="shared" si="37"/>
        <v>5</v>
      </c>
      <c r="L89" s="40">
        <f t="shared" si="37"/>
        <v>0</v>
      </c>
      <c r="M89" s="40">
        <f t="shared" si="37"/>
        <v>15</v>
      </c>
      <c r="N89" s="40">
        <f t="shared" si="37"/>
        <v>0</v>
      </c>
      <c r="O89" s="41">
        <f t="shared" si="37"/>
        <v>616</v>
      </c>
      <c r="P89" s="42">
        <f t="shared" si="37"/>
        <v>191</v>
      </c>
    </row>
    <row r="91" spans="2:16" hidden="1"/>
    <row r="92" spans="2:16" ht="10.8" hidden="1" thickBot="1">
      <c r="B92" s="32" t="s">
        <v>54</v>
      </c>
      <c r="C92" s="32"/>
      <c r="D92" s="32"/>
      <c r="E92" s="32"/>
      <c r="F92" s="33"/>
      <c r="G92" s="33"/>
      <c r="H92" s="33"/>
      <c r="I92" s="33"/>
      <c r="J92" s="33"/>
      <c r="K92" s="33"/>
      <c r="L92" s="33"/>
      <c r="M92" s="33"/>
      <c r="N92" s="33"/>
      <c r="O92" s="34"/>
      <c r="P92" s="34"/>
    </row>
    <row r="93" spans="2:16" hidden="1">
      <c r="B93" s="52"/>
      <c r="C93" s="57"/>
      <c r="D93" s="48"/>
      <c r="E93" s="48"/>
      <c r="F93" s="49"/>
      <c r="G93" s="53"/>
      <c r="H93" s="54"/>
      <c r="I93" s="55"/>
      <c r="J93" s="54"/>
      <c r="K93" s="53"/>
      <c r="L93" s="56"/>
      <c r="M93" s="53"/>
      <c r="N93" s="54"/>
      <c r="O93" s="110">
        <f>SUM(F93:N93)+(E93*18)+(D93*9)</f>
        <v>0</v>
      </c>
      <c r="P93" s="36">
        <f t="shared" ref="P93:P94" si="38">(D93*$D$3)+(E93*$E$3)+(F93*$F$3)+(G93*$G$3)+(H93*$H$3)+(I93*$I$3)+(J93*$J$3)+(K93*$K$3)+(L93*$L$3)+(M93*$M$3)+(N93*$N$3)</f>
        <v>0</v>
      </c>
    </row>
    <row r="94" spans="2:16" hidden="1">
      <c r="B94" s="52"/>
      <c r="C94" s="47"/>
      <c r="D94" s="48"/>
      <c r="E94" s="48"/>
      <c r="F94" s="49"/>
      <c r="G94" s="53"/>
      <c r="H94" s="54"/>
      <c r="I94" s="55"/>
      <c r="J94" s="54"/>
      <c r="K94" s="53"/>
      <c r="L94" s="56"/>
      <c r="M94" s="53"/>
      <c r="N94" s="54"/>
      <c r="O94" s="35">
        <f t="shared" ref="O94" si="39">SUM(F94:N94)</f>
        <v>0</v>
      </c>
      <c r="P94" s="36">
        <f t="shared" si="38"/>
        <v>0</v>
      </c>
    </row>
    <row r="95" spans="2:16" ht="10.8" hidden="1" thickBot="1">
      <c r="B95" s="37" t="s">
        <v>21</v>
      </c>
      <c r="C95" s="37">
        <f>SUM(C94:C94)</f>
        <v>0</v>
      </c>
      <c r="D95" s="37">
        <f t="shared" ref="D95:P95" si="40">SUM(D93:D94)</f>
        <v>0</v>
      </c>
      <c r="E95" s="37">
        <f t="shared" si="40"/>
        <v>0</v>
      </c>
      <c r="F95" s="37">
        <f t="shared" si="40"/>
        <v>0</v>
      </c>
      <c r="G95" s="40">
        <f t="shared" si="40"/>
        <v>0</v>
      </c>
      <c r="H95" s="40">
        <f t="shared" si="40"/>
        <v>0</v>
      </c>
      <c r="I95" s="40">
        <f t="shared" si="40"/>
        <v>0</v>
      </c>
      <c r="J95" s="40">
        <f t="shared" si="40"/>
        <v>0</v>
      </c>
      <c r="K95" s="40">
        <f t="shared" si="40"/>
        <v>0</v>
      </c>
      <c r="L95" s="40">
        <f t="shared" si="40"/>
        <v>0</v>
      </c>
      <c r="M95" s="40">
        <f t="shared" si="40"/>
        <v>0</v>
      </c>
      <c r="N95" s="40">
        <f t="shared" si="40"/>
        <v>0</v>
      </c>
      <c r="O95" s="41">
        <f t="shared" si="40"/>
        <v>0</v>
      </c>
      <c r="P95" s="42">
        <f t="shared" si="40"/>
        <v>0</v>
      </c>
    </row>
    <row r="96" spans="2:16" hidden="1"/>
    <row r="97" spans="2:16" hidden="1"/>
    <row r="98" spans="2:16" ht="10.8" hidden="1" thickBot="1">
      <c r="B98" s="32" t="s">
        <v>53</v>
      </c>
      <c r="C98" s="32"/>
      <c r="D98" s="32"/>
      <c r="E98" s="32"/>
      <c r="F98" s="33"/>
      <c r="G98" s="33"/>
      <c r="H98" s="33"/>
      <c r="I98" s="33"/>
      <c r="J98" s="33"/>
      <c r="K98" s="33"/>
      <c r="L98" s="33"/>
      <c r="M98" s="33"/>
      <c r="N98" s="33"/>
      <c r="O98" s="34"/>
      <c r="P98" s="34"/>
    </row>
    <row r="99" spans="2:16" hidden="1">
      <c r="B99" s="52"/>
      <c r="C99" s="57"/>
      <c r="D99" s="48"/>
      <c r="E99" s="48"/>
      <c r="F99" s="49"/>
      <c r="G99" s="53"/>
      <c r="H99" s="54"/>
      <c r="I99" s="55"/>
      <c r="J99" s="54"/>
      <c r="K99" s="53"/>
      <c r="L99" s="56"/>
      <c r="M99" s="53"/>
      <c r="N99" s="54"/>
      <c r="O99" s="35">
        <f t="shared" ref="O99:O101" si="41">SUM(F99:N99)</f>
        <v>0</v>
      </c>
      <c r="P99" s="36">
        <f t="shared" ref="P99:P101" si="42">(D99*$D$3)+(E99*$E$3)+(F99*$F$3)+(G99*$G$3)+(H99*$H$3)+(I99*$I$3)+(J99*$J$3)+(K99*$K$3)+(L99*$L$3)+(M99*$M$3)+(N99*$N$3)</f>
        <v>0</v>
      </c>
    </row>
    <row r="100" spans="2:16" hidden="1">
      <c r="B100" s="52"/>
      <c r="C100" s="47"/>
      <c r="D100" s="48"/>
      <c r="E100" s="48"/>
      <c r="F100" s="49"/>
      <c r="G100" s="53"/>
      <c r="H100" s="54"/>
      <c r="I100" s="55"/>
      <c r="J100" s="54"/>
      <c r="K100" s="53"/>
      <c r="L100" s="56"/>
      <c r="M100" s="53"/>
      <c r="N100" s="54"/>
      <c r="O100" s="35">
        <f t="shared" ref="O100" si="43">SUM(F100:N100)</f>
        <v>0</v>
      </c>
      <c r="P100" s="36">
        <f t="shared" si="42"/>
        <v>0</v>
      </c>
    </row>
    <row r="101" spans="2:16" hidden="1">
      <c r="B101" s="52"/>
      <c r="C101" s="47"/>
      <c r="D101" s="48"/>
      <c r="E101" s="48"/>
      <c r="F101" s="49"/>
      <c r="G101" s="53"/>
      <c r="H101" s="54"/>
      <c r="I101" s="55"/>
      <c r="J101" s="54"/>
      <c r="K101" s="53"/>
      <c r="L101" s="56"/>
      <c r="M101" s="53"/>
      <c r="N101" s="54"/>
      <c r="O101" s="35">
        <f t="shared" si="41"/>
        <v>0</v>
      </c>
      <c r="P101" s="36">
        <f t="shared" si="42"/>
        <v>0</v>
      </c>
    </row>
    <row r="102" spans="2:16" ht="10.8" hidden="1" thickBot="1">
      <c r="B102" s="37" t="s">
        <v>21</v>
      </c>
      <c r="C102" s="37">
        <f>SUM(C101:C101)</f>
        <v>0</v>
      </c>
      <c r="D102" s="37">
        <f>SUM(D99:D101)</f>
        <v>0</v>
      </c>
      <c r="E102" s="37">
        <f>SUM(E99:E101)</f>
        <v>0</v>
      </c>
      <c r="F102" s="37">
        <f>SUM(F101:F101)</f>
        <v>0</v>
      </c>
      <c r="G102" s="40">
        <f t="shared" ref="G102:P102" si="44">SUM(G99:G101)</f>
        <v>0</v>
      </c>
      <c r="H102" s="40">
        <f t="shared" si="44"/>
        <v>0</v>
      </c>
      <c r="I102" s="40">
        <f t="shared" si="44"/>
        <v>0</v>
      </c>
      <c r="J102" s="40">
        <f t="shared" si="44"/>
        <v>0</v>
      </c>
      <c r="K102" s="40">
        <f t="shared" si="44"/>
        <v>0</v>
      </c>
      <c r="L102" s="40">
        <f t="shared" si="44"/>
        <v>0</v>
      </c>
      <c r="M102" s="40">
        <f t="shared" si="44"/>
        <v>0</v>
      </c>
      <c r="N102" s="40">
        <f t="shared" si="44"/>
        <v>0</v>
      </c>
      <c r="O102" s="41">
        <f t="shared" si="44"/>
        <v>0</v>
      </c>
      <c r="P102" s="42">
        <f t="shared" si="44"/>
        <v>0</v>
      </c>
    </row>
    <row r="103" spans="2:16" hidden="1"/>
    <row r="104" spans="2:16" hidden="1"/>
    <row r="105" spans="2:16" ht="10.8" hidden="1" thickBot="1">
      <c r="B105" s="32" t="s">
        <v>44</v>
      </c>
      <c r="C105" s="32"/>
      <c r="D105" s="32"/>
      <c r="E105" s="32"/>
      <c r="F105" s="33"/>
      <c r="G105" s="33"/>
      <c r="H105" s="33"/>
      <c r="I105" s="33"/>
      <c r="J105" s="33"/>
      <c r="K105" s="33"/>
      <c r="L105" s="33"/>
      <c r="M105" s="33"/>
      <c r="N105" s="33"/>
      <c r="O105" s="34"/>
      <c r="P105" s="34"/>
    </row>
    <row r="106" spans="2:16" hidden="1">
      <c r="B106" s="52" t="s">
        <v>71</v>
      </c>
      <c r="C106" s="57"/>
      <c r="D106" s="48"/>
      <c r="E106" s="48"/>
      <c r="F106" s="49"/>
      <c r="G106" s="53"/>
      <c r="H106" s="54"/>
      <c r="I106" s="55"/>
      <c r="J106" s="54"/>
      <c r="K106" s="53"/>
      <c r="L106" s="56"/>
      <c r="M106" s="53"/>
      <c r="N106" s="54"/>
      <c r="O106" s="110">
        <f>SUM(F106:N106)+(E106*18)+(D106*9)</f>
        <v>0</v>
      </c>
      <c r="P106" s="36">
        <f t="shared" ref="P106:P108" si="45">(D106*$D$3)+(E106*$E$3)+(F106*$F$3)+(G106*$G$3)+(H106*$H$3)+(I106*$I$3)+(J106*$J$3)+(K106*$K$3)+(L106*$L$3)+(M106*$M$3)+(N106*$N$3)</f>
        <v>0</v>
      </c>
    </row>
    <row r="107" spans="2:16" hidden="1">
      <c r="B107" s="52"/>
      <c r="C107" s="47"/>
      <c r="D107" s="48"/>
      <c r="E107" s="48"/>
      <c r="F107" s="49"/>
      <c r="G107" s="53"/>
      <c r="H107" s="54"/>
      <c r="I107" s="55"/>
      <c r="J107" s="54"/>
      <c r="K107" s="53"/>
      <c r="L107" s="56"/>
      <c r="M107" s="53"/>
      <c r="N107" s="54"/>
      <c r="O107" s="35">
        <f t="shared" ref="O107" si="46">SUM(F107:N107)</f>
        <v>0</v>
      </c>
      <c r="P107" s="36">
        <f t="shared" si="45"/>
        <v>0</v>
      </c>
    </row>
    <row r="108" spans="2:16" hidden="1">
      <c r="B108" s="52"/>
      <c r="C108" s="47"/>
      <c r="D108" s="48"/>
      <c r="E108" s="48"/>
      <c r="F108" s="49"/>
      <c r="G108" s="53"/>
      <c r="H108" s="54"/>
      <c r="I108" s="55"/>
      <c r="J108" s="54"/>
      <c r="K108" s="53"/>
      <c r="L108" s="56"/>
      <c r="M108" s="53"/>
      <c r="N108" s="54"/>
      <c r="O108" s="35">
        <f t="shared" ref="O108" si="47">SUM(F108:N108)</f>
        <v>0</v>
      </c>
      <c r="P108" s="36">
        <f t="shared" si="45"/>
        <v>0</v>
      </c>
    </row>
    <row r="109" spans="2:16" ht="10.8" hidden="1" thickBot="1">
      <c r="B109" s="37" t="s">
        <v>21</v>
      </c>
      <c r="C109" s="37">
        <f>SUM(C108:C108)</f>
        <v>0</v>
      </c>
      <c r="D109" s="37">
        <f>SUM(D106:D108)</f>
        <v>0</v>
      </c>
      <c r="E109" s="37">
        <f>SUM(E106:E108)</f>
        <v>0</v>
      </c>
      <c r="F109" s="37">
        <f>SUM(F108:F108)</f>
        <v>0</v>
      </c>
      <c r="G109" s="40">
        <f t="shared" ref="G109:P109" si="48">SUM(G106:G108)</f>
        <v>0</v>
      </c>
      <c r="H109" s="40">
        <f t="shared" si="48"/>
        <v>0</v>
      </c>
      <c r="I109" s="40">
        <f t="shared" si="48"/>
        <v>0</v>
      </c>
      <c r="J109" s="40">
        <f t="shared" si="48"/>
        <v>0</v>
      </c>
      <c r="K109" s="40">
        <f t="shared" si="48"/>
        <v>0</v>
      </c>
      <c r="L109" s="40">
        <f t="shared" si="48"/>
        <v>0</v>
      </c>
      <c r="M109" s="40">
        <f t="shared" si="48"/>
        <v>0</v>
      </c>
      <c r="N109" s="40">
        <f t="shared" si="48"/>
        <v>0</v>
      </c>
      <c r="O109" s="41">
        <f t="shared" si="48"/>
        <v>0</v>
      </c>
      <c r="P109" s="42">
        <f t="shared" si="48"/>
        <v>0</v>
      </c>
    </row>
    <row r="110" spans="2:16" hidden="1"/>
    <row r="112" spans="2:16" ht="10.8" thickBot="1">
      <c r="B112" s="32" t="s">
        <v>51</v>
      </c>
      <c r="C112" s="32"/>
      <c r="D112" s="32"/>
      <c r="E112" s="32"/>
      <c r="F112" s="33"/>
      <c r="G112" s="33"/>
      <c r="H112" s="33"/>
      <c r="I112" s="33"/>
      <c r="J112" s="33"/>
      <c r="K112" s="33"/>
      <c r="L112" s="33"/>
      <c r="M112" s="33"/>
      <c r="N112" s="33"/>
      <c r="O112" s="34"/>
      <c r="P112" s="34"/>
    </row>
    <row r="113" spans="2:16" ht="11.25" customHeight="1">
      <c r="B113" s="52" t="s">
        <v>108</v>
      </c>
      <c r="C113" s="47"/>
      <c r="D113" s="48"/>
      <c r="E113" s="48"/>
      <c r="F113" s="49"/>
      <c r="G113" s="53">
        <v>6</v>
      </c>
      <c r="H113" s="54"/>
      <c r="I113" s="55"/>
      <c r="J113" s="54"/>
      <c r="K113" s="53"/>
      <c r="L113" s="56"/>
      <c r="M113" s="53"/>
      <c r="N113" s="54"/>
      <c r="O113" s="35">
        <f t="shared" ref="O113:O116" si="49">SUM(F113:N113)</f>
        <v>6</v>
      </c>
      <c r="P113" s="36">
        <f t="shared" ref="P113:P116" si="50">(D113*$D$3)+(E113*$E$3)+(F113*$F$3)+(G113*$G$3)+(H113*$H$3)+(I113*$I$3)+(J113*$J$3)+(K113*$K$3)+(L113*$L$3)+(M113*$M$3)+(N113*$N$3)</f>
        <v>1.5</v>
      </c>
    </row>
    <row r="114" spans="2:16" ht="11.25" customHeight="1">
      <c r="B114" s="52" t="s">
        <v>109</v>
      </c>
      <c r="C114" s="47"/>
      <c r="D114" s="48"/>
      <c r="E114" s="48"/>
      <c r="F114" s="49"/>
      <c r="G114" s="53">
        <v>75</v>
      </c>
      <c r="H114" s="54"/>
      <c r="I114" s="55"/>
      <c r="J114" s="54"/>
      <c r="K114" s="53"/>
      <c r="L114" s="56"/>
      <c r="M114" s="53"/>
      <c r="N114" s="54"/>
      <c r="O114" s="35">
        <f t="shared" ref="O114" si="51">SUM(F114:N114)</f>
        <v>75</v>
      </c>
      <c r="P114" s="36">
        <f t="shared" ref="P114" si="52">(D114*$D$3)+(E114*$E$3)+(F114*$F$3)+(G114*$G$3)+(H114*$H$3)+(I114*$I$3)+(J114*$J$3)+(K114*$K$3)+(L114*$L$3)+(M114*$M$3)+(N114*$N$3)</f>
        <v>18.75</v>
      </c>
    </row>
    <row r="115" spans="2:16" ht="11.25" customHeight="1">
      <c r="B115" s="52" t="s">
        <v>110</v>
      </c>
      <c r="C115" s="47"/>
      <c r="D115" s="48"/>
      <c r="E115" s="48"/>
      <c r="F115" s="49"/>
      <c r="G115" s="53">
        <v>107</v>
      </c>
      <c r="H115" s="54"/>
      <c r="I115" s="55">
        <v>11</v>
      </c>
      <c r="J115" s="54"/>
      <c r="K115" s="53">
        <v>13</v>
      </c>
      <c r="L115" s="56"/>
      <c r="M115" s="53">
        <v>10</v>
      </c>
      <c r="N115" s="54"/>
      <c r="O115" s="35">
        <f t="shared" ref="O115" si="53">SUM(F115:N115)</f>
        <v>141</v>
      </c>
      <c r="P115" s="36">
        <f t="shared" ref="P115" si="54">(D115*$D$3)+(E115*$E$3)+(F115*$F$3)+(G115*$G$3)+(H115*$H$3)+(I115*$I$3)+(J115*$J$3)+(K115*$K$3)+(L115*$L$3)+(M115*$M$3)+(N115*$N$3)</f>
        <v>65.25</v>
      </c>
    </row>
    <row r="116" spans="2:16" ht="11.25" customHeight="1">
      <c r="B116" s="52"/>
      <c r="C116" s="47"/>
      <c r="D116" s="48"/>
      <c r="E116" s="48"/>
      <c r="F116" s="49"/>
      <c r="G116" s="53"/>
      <c r="H116" s="54"/>
      <c r="I116" s="55"/>
      <c r="J116" s="54"/>
      <c r="K116" s="53"/>
      <c r="L116" s="56"/>
      <c r="M116" s="53"/>
      <c r="N116" s="54"/>
      <c r="O116" s="35">
        <f t="shared" si="49"/>
        <v>0</v>
      </c>
      <c r="P116" s="36">
        <f t="shared" si="50"/>
        <v>0</v>
      </c>
    </row>
    <row r="117" spans="2:16" ht="10.8" thickBot="1">
      <c r="B117" s="37" t="s">
        <v>21</v>
      </c>
      <c r="C117" s="37">
        <f t="shared" ref="C117:P117" si="55">SUM(C113:C116)</f>
        <v>0</v>
      </c>
      <c r="D117" s="37">
        <f t="shared" si="55"/>
        <v>0</v>
      </c>
      <c r="E117" s="37">
        <f t="shared" si="55"/>
        <v>0</v>
      </c>
      <c r="F117" s="37">
        <f t="shared" si="55"/>
        <v>0</v>
      </c>
      <c r="G117" s="40">
        <f t="shared" si="55"/>
        <v>188</v>
      </c>
      <c r="H117" s="40">
        <f t="shared" si="55"/>
        <v>0</v>
      </c>
      <c r="I117" s="40">
        <f t="shared" si="55"/>
        <v>11</v>
      </c>
      <c r="J117" s="40">
        <f t="shared" si="55"/>
        <v>0</v>
      </c>
      <c r="K117" s="40">
        <f t="shared" si="55"/>
        <v>13</v>
      </c>
      <c r="L117" s="40">
        <f t="shared" si="55"/>
        <v>0</v>
      </c>
      <c r="M117" s="40">
        <f t="shared" si="55"/>
        <v>10</v>
      </c>
      <c r="N117" s="40">
        <f t="shared" si="55"/>
        <v>0</v>
      </c>
      <c r="O117" s="41">
        <f t="shared" si="55"/>
        <v>222</v>
      </c>
      <c r="P117" s="42">
        <f t="shared" si="55"/>
        <v>85.5</v>
      </c>
    </row>
    <row r="118" spans="2:16" ht="11.25" customHeight="1">
      <c r="B118" s="44"/>
      <c r="C118" s="44"/>
      <c r="D118" s="44"/>
      <c r="E118" s="44"/>
      <c r="F118" s="44"/>
      <c r="G118" s="45"/>
      <c r="H118" s="45"/>
      <c r="I118" s="45"/>
      <c r="J118" s="45"/>
      <c r="K118" s="45"/>
      <c r="L118" s="45"/>
      <c r="M118" s="45"/>
      <c r="N118" s="45"/>
      <c r="O118" s="50"/>
      <c r="P118" s="51"/>
    </row>
    <row r="119" spans="2:16" ht="11.25" hidden="1" customHeight="1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</row>
    <row r="120" spans="2:16" ht="10.8" hidden="1" thickBot="1">
      <c r="B120" s="32" t="s">
        <v>43</v>
      </c>
      <c r="C120" s="32"/>
      <c r="D120" s="32"/>
      <c r="E120" s="32"/>
      <c r="F120" s="33"/>
      <c r="G120" s="33"/>
      <c r="H120" s="33"/>
      <c r="I120" s="33"/>
      <c r="J120" s="33"/>
      <c r="K120" s="33"/>
      <c r="L120" s="33"/>
      <c r="M120" s="33"/>
      <c r="N120" s="33"/>
      <c r="O120" s="34"/>
      <c r="P120" s="34"/>
    </row>
    <row r="121" spans="2:16" hidden="1">
      <c r="B121" s="52"/>
      <c r="C121" s="47"/>
      <c r="D121" s="48"/>
      <c r="E121" s="48"/>
      <c r="F121" s="49"/>
      <c r="G121" s="53"/>
      <c r="H121" s="54"/>
      <c r="I121" s="55"/>
      <c r="J121" s="54"/>
      <c r="K121" s="53"/>
      <c r="L121" s="56"/>
      <c r="M121" s="53"/>
      <c r="N121" s="54"/>
      <c r="O121" s="35">
        <f>SUM(F121:N121)</f>
        <v>0</v>
      </c>
      <c r="P121" s="36">
        <f t="shared" ref="P121:P123" si="56">(D121*$D$3)+(E121*$E$3)+(F121*$F$3)+(G121*$G$3)+(H121*$H$3)+(I121*$I$3)+(J121*$J$3)+(K121*$K$3)+(L121*$L$3)+(M121*$M$3)+(N121*$N$3)</f>
        <v>0</v>
      </c>
    </row>
    <row r="122" spans="2:16" hidden="1">
      <c r="B122" s="52"/>
      <c r="C122" s="47"/>
      <c r="D122" s="48"/>
      <c r="E122" s="48"/>
      <c r="F122" s="49"/>
      <c r="G122" s="53"/>
      <c r="H122" s="54"/>
      <c r="I122" s="55"/>
      <c r="J122" s="54"/>
      <c r="K122" s="53"/>
      <c r="L122" s="56"/>
      <c r="M122" s="53"/>
      <c r="N122" s="54"/>
      <c r="O122" s="35">
        <f>SUM(F122:N122)</f>
        <v>0</v>
      </c>
      <c r="P122" s="36">
        <f t="shared" si="56"/>
        <v>0</v>
      </c>
    </row>
    <row r="123" spans="2:16" hidden="1">
      <c r="B123" s="52"/>
      <c r="C123" s="47"/>
      <c r="D123" s="48"/>
      <c r="E123" s="48"/>
      <c r="F123" s="49"/>
      <c r="G123" s="53"/>
      <c r="H123" s="54"/>
      <c r="I123" s="55"/>
      <c r="J123" s="54"/>
      <c r="K123" s="53"/>
      <c r="L123" s="56"/>
      <c r="M123" s="53"/>
      <c r="N123" s="54"/>
      <c r="O123" s="35">
        <f>SUM(F123:N123)</f>
        <v>0</v>
      </c>
      <c r="P123" s="36">
        <f t="shared" si="56"/>
        <v>0</v>
      </c>
    </row>
    <row r="124" spans="2:16" ht="10.8" hidden="1" thickBot="1">
      <c r="B124" s="37" t="s">
        <v>21</v>
      </c>
      <c r="C124" s="37">
        <f t="shared" ref="C124:O124" si="57">SUM(C121:C123)</f>
        <v>0</v>
      </c>
      <c r="D124" s="37">
        <f t="shared" si="57"/>
        <v>0</v>
      </c>
      <c r="E124" s="37">
        <f t="shared" si="57"/>
        <v>0</v>
      </c>
      <c r="F124" s="37">
        <f t="shared" si="57"/>
        <v>0</v>
      </c>
      <c r="G124" s="40">
        <f t="shared" si="57"/>
        <v>0</v>
      </c>
      <c r="H124" s="40">
        <f t="shared" si="57"/>
        <v>0</v>
      </c>
      <c r="I124" s="40">
        <f t="shared" si="57"/>
        <v>0</v>
      </c>
      <c r="J124" s="40">
        <f t="shared" si="57"/>
        <v>0</v>
      </c>
      <c r="K124" s="40">
        <f t="shared" si="57"/>
        <v>0</v>
      </c>
      <c r="L124" s="40">
        <f t="shared" si="57"/>
        <v>0</v>
      </c>
      <c r="M124" s="40">
        <f t="shared" si="57"/>
        <v>0</v>
      </c>
      <c r="N124" s="40">
        <f t="shared" si="57"/>
        <v>0</v>
      </c>
      <c r="O124" s="41">
        <f t="shared" si="57"/>
        <v>0</v>
      </c>
      <c r="P124" s="42">
        <f>SUM(P121:P123)</f>
        <v>0</v>
      </c>
    </row>
    <row r="125" spans="2:16" ht="13.2">
      <c r="B125" s="2"/>
      <c r="C125" s="2"/>
      <c r="D125" s="2"/>
      <c r="E125" s="2"/>
      <c r="F125" s="43"/>
      <c r="G125" s="43"/>
      <c r="H125" s="43"/>
      <c r="I125" s="43"/>
      <c r="J125" s="43"/>
      <c r="K125" s="43"/>
      <c r="L125" s="43"/>
      <c r="M125" s="43"/>
      <c r="N125" s="43"/>
      <c r="O125" s="2"/>
      <c r="P125" s="2"/>
    </row>
    <row r="126" spans="2:16">
      <c r="M126" s="44" t="s">
        <v>21</v>
      </c>
      <c r="O126" s="45">
        <f>O124+O117+O109+O102+O95+O89+O82+O76+O43+O69+O37+O29+O17+O11</f>
        <v>1828</v>
      </c>
      <c r="P126" s="46">
        <f>P124+P117+P109+P102+P95+P89+P82+P76+P43+P69+P37+P29+P17+P11</f>
        <v>856.8</v>
      </c>
    </row>
  </sheetData>
  <pageMargins left="0.19685039370078741" right="0.35433070866141736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3B0F25F061664999267FE116D65F0D" ma:contentTypeVersion="10" ma:contentTypeDescription="Create a new document." ma:contentTypeScope="" ma:versionID="1a92bb7d63d6f5d83001b52acaf26d5b">
  <xsd:schema xmlns:xsd="http://www.w3.org/2001/XMLSchema" xmlns:xs="http://www.w3.org/2001/XMLSchema" xmlns:p="http://schemas.microsoft.com/office/2006/metadata/properties" xmlns:ns3="929817ee-fc4e-48ef-9086-bdaf300bfc18" targetNamespace="http://schemas.microsoft.com/office/2006/metadata/properties" ma:root="true" ma:fieldsID="bbf59c78815f7f545f6797c5ce3514ac" ns3:_="">
    <xsd:import namespace="929817ee-fc4e-48ef-9086-bdaf300bfc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817ee-fc4e-48ef-9086-bdaf300bfc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EF14F0-C41E-4EB4-92E6-FEF53CDCD8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C385BD-2609-4484-8281-1118BF26301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929817ee-fc4e-48ef-9086-bdaf300bfc18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09F422C-5CF5-4CA9-A014-4B094C192A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9817ee-fc4e-48ef-9086-bdaf300bfc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Botswana</vt:lpstr>
      <vt:lpstr>Democratic Republic of Congo</vt:lpstr>
      <vt:lpstr>Ivory Coast</vt:lpstr>
      <vt:lpstr>Ghana</vt:lpstr>
      <vt:lpstr>Kenya</vt:lpstr>
      <vt:lpstr>Malawi</vt:lpstr>
      <vt:lpstr>Mauritius</vt:lpstr>
      <vt:lpstr>Nigeria</vt:lpstr>
      <vt:lpstr>South Africa</vt:lpstr>
      <vt:lpstr>Tanzania</vt:lpstr>
      <vt:lpstr>Togo</vt:lpstr>
      <vt:lpstr>Uganda</vt:lpstr>
      <vt:lpstr>Zimbabwe</vt:lpstr>
      <vt:lpstr>Summary</vt:lpstr>
    </vt:vector>
  </TitlesOfParts>
  <Company>LAW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Jithan Mahadeo</dc:creator>
  <cp:lastModifiedBy>cage 108</cp:lastModifiedBy>
  <dcterms:created xsi:type="dcterms:W3CDTF">2007-06-14T19:54:11Z</dcterms:created>
  <dcterms:modified xsi:type="dcterms:W3CDTF">2026-08-29T05:53:16Z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0x010100233B0F25F061664999267FE116D65F0D</vt:lpwstr>
  </property>
</Properties>
</file>