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6\"/>
    </mc:Choice>
  </mc:AlternateContent>
  <xr:revisionPtr revIDLastSave="0" documentId="13_ncr:1_{E760BB07-3027-4059-9321-D8DA4A5FF60E}" xr6:coauthVersionLast="47" xr6:coauthVersionMax="47" xr10:uidLastSave="{00000000-0000-0000-0000-000000000000}"/>
  <bookViews>
    <workbookView xWindow="-108" yWindow="-108" windowWidth="23256" windowHeight="12456" tabRatio="779" firstSheet="2" activeTab="2" xr2:uid="{00000000-000D-0000-FFFF-FFFF00000000}"/>
  </bookViews>
  <sheets>
    <sheet name="Botswana" sheetId="25" state="hidden" r:id="rId1"/>
    <sheet name="Democratic Republic of Congo" sheetId="16" state="hidden" r:id="rId2"/>
    <sheet name="Ghana" sheetId="26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state="hidden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2" i="19" l="1"/>
  <c r="O131" i="19"/>
  <c r="O28" i="19"/>
  <c r="O7" i="18" l="1"/>
  <c r="P7" i="18"/>
  <c r="O8" i="18"/>
  <c r="P8" i="18"/>
  <c r="O9" i="18"/>
  <c r="P9" i="18"/>
  <c r="P10" i="18" s="1"/>
  <c r="C10" i="18"/>
  <c r="D10" i="18"/>
  <c r="E10" i="18"/>
  <c r="F10" i="18"/>
  <c r="G10" i="18"/>
  <c r="H10" i="18"/>
  <c r="I10" i="18"/>
  <c r="J10" i="18"/>
  <c r="K10" i="18"/>
  <c r="L10" i="18"/>
  <c r="M10" i="18"/>
  <c r="N10" i="18"/>
  <c r="O10" i="18"/>
  <c r="O14" i="18"/>
  <c r="O16" i="18" s="1"/>
  <c r="P14" i="18"/>
  <c r="O15" i="18"/>
  <c r="P15" i="18"/>
  <c r="C16" i="18"/>
  <c r="D16" i="18"/>
  <c r="E16" i="18"/>
  <c r="F16" i="18"/>
  <c r="P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31" i="18" l="1"/>
  <c r="P46" i="18"/>
  <c r="P24" i="18"/>
  <c r="O24" i="18"/>
  <c r="P39" i="18"/>
  <c r="P31" i="18"/>
  <c r="O39" i="18"/>
  <c r="O46" i="18"/>
  <c r="P50" i="18"/>
  <c r="O50" i="18"/>
  <c r="O31" i="10"/>
  <c r="O8" i="26"/>
  <c r="O36" i="19"/>
  <c r="O35" i="19"/>
  <c r="O34" i="19"/>
  <c r="O33" i="19"/>
  <c r="O32" i="19"/>
  <c r="O31" i="19"/>
  <c r="O30" i="19"/>
  <c r="O29" i="19"/>
  <c r="O27" i="19"/>
  <c r="O26" i="19"/>
  <c r="O25" i="19"/>
  <c r="O24" i="19"/>
  <c r="O23" i="19"/>
  <c r="O22" i="19"/>
  <c r="P43" i="19"/>
  <c r="O43" i="19"/>
  <c r="P42" i="19"/>
  <c r="O42" i="19"/>
  <c r="P21" i="8" l="1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31" i="19" l="1"/>
  <c r="P130" i="19"/>
  <c r="O130" i="19"/>
  <c r="P129" i="19"/>
  <c r="O129" i="19"/>
  <c r="P128" i="19"/>
  <c r="O128" i="19"/>
  <c r="P127" i="19"/>
  <c r="O127" i="19"/>
  <c r="P126" i="19"/>
  <c r="O126" i="19"/>
  <c r="P132" i="19"/>
  <c r="P125" i="19"/>
  <c r="O125" i="19"/>
  <c r="N31" i="26" l="1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4" i="26" l="1"/>
  <c r="P24" i="26"/>
  <c r="O31" i="26"/>
  <c r="P31" i="26"/>
  <c r="O10" i="26"/>
  <c r="P10" i="26"/>
  <c r="O83" i="19"/>
  <c r="P34" i="26" l="1"/>
  <c r="C6" i="4" s="1"/>
  <c r="O34" i="26"/>
  <c r="B6" i="4" s="1"/>
  <c r="O24" i="10"/>
  <c r="O8" i="10"/>
  <c r="P29" i="19"/>
  <c r="P34" i="19"/>
  <c r="P33" i="19"/>
  <c r="P32" i="19"/>
  <c r="P31" i="19"/>
  <c r="P30" i="19"/>
  <c r="P28" i="19"/>
  <c r="P27" i="19"/>
  <c r="P26" i="19"/>
  <c r="P25" i="19"/>
  <c r="P24" i="19"/>
  <c r="P23" i="19"/>
  <c r="P13" i="25"/>
  <c r="O13" i="25"/>
  <c r="P12" i="25"/>
  <c r="O12" i="25"/>
  <c r="P11" i="25"/>
  <c r="O11" i="25"/>
  <c r="P98" i="19"/>
  <c r="O98" i="19"/>
  <c r="P97" i="19"/>
  <c r="O97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06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17" i="19"/>
  <c r="O104" i="19"/>
  <c r="O41" i="19"/>
  <c r="O15" i="17"/>
  <c r="P15" i="25" l="1"/>
  <c r="C4" i="4" s="1"/>
  <c r="O15" i="25"/>
  <c r="B4" i="4" s="1"/>
  <c r="F100" i="19"/>
  <c r="P13" i="17"/>
  <c r="O13" i="17"/>
  <c r="P12" i="17"/>
  <c r="O12" i="17"/>
  <c r="P11" i="17"/>
  <c r="O11" i="17"/>
  <c r="P10" i="17"/>
  <c r="O10" i="17"/>
  <c r="P15" i="17"/>
  <c r="P14" i="17"/>
  <c r="O14" i="17"/>
  <c r="P35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N20" i="10"/>
  <c r="M20" i="10"/>
  <c r="L20" i="10"/>
  <c r="K20" i="10"/>
  <c r="J20" i="10"/>
  <c r="I20" i="10"/>
  <c r="H20" i="10"/>
  <c r="G20" i="10"/>
  <c r="F20" i="10"/>
  <c r="E20" i="10"/>
  <c r="D20" i="10"/>
  <c r="C20" i="10"/>
  <c r="P19" i="10"/>
  <c r="O19" i="10"/>
  <c r="P18" i="10"/>
  <c r="O18" i="10"/>
  <c r="P11" i="10"/>
  <c r="O11" i="10"/>
  <c r="P10" i="10"/>
  <c r="O10" i="10"/>
  <c r="P9" i="10"/>
  <c r="O9" i="10"/>
  <c r="P35" i="8"/>
  <c r="O35" i="8"/>
  <c r="N37" i="8"/>
  <c r="M37" i="8"/>
  <c r="L37" i="8"/>
  <c r="K37" i="8"/>
  <c r="J37" i="8"/>
  <c r="I37" i="8"/>
  <c r="H37" i="8"/>
  <c r="G37" i="8"/>
  <c r="F37" i="8"/>
  <c r="E37" i="8"/>
  <c r="D37" i="8"/>
  <c r="C37" i="8"/>
  <c r="P36" i="8"/>
  <c r="O36" i="8"/>
  <c r="P34" i="8"/>
  <c r="O34" i="8"/>
  <c r="P16" i="19"/>
  <c r="O16" i="19"/>
  <c r="P16" i="17"/>
  <c r="P9" i="17"/>
  <c r="P18" i="12"/>
  <c r="P16" i="12"/>
  <c r="P9" i="12"/>
  <c r="P83" i="19"/>
  <c r="P36" i="19"/>
  <c r="P22" i="19"/>
  <c r="P29" i="8"/>
  <c r="P28" i="8"/>
  <c r="P27" i="8"/>
  <c r="P22" i="8"/>
  <c r="P7" i="8"/>
  <c r="P9" i="20"/>
  <c r="P10" i="14"/>
  <c r="P9" i="14"/>
  <c r="P10" i="16"/>
  <c r="P9" i="16"/>
  <c r="P8" i="10"/>
  <c r="O12" i="23" l="1"/>
  <c r="B13" i="4" s="1"/>
  <c r="O20" i="10"/>
  <c r="P12" i="23"/>
  <c r="C13" i="4" s="1"/>
  <c r="P20" i="10"/>
  <c r="O12" i="24"/>
  <c r="B15" i="4" s="1"/>
  <c r="P12" i="24"/>
  <c r="C15" i="4" s="1"/>
  <c r="P37" i="8"/>
  <c r="O37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C79" i="19"/>
  <c r="D79" i="19"/>
  <c r="E79" i="19"/>
  <c r="F79" i="19"/>
  <c r="G79" i="19"/>
  <c r="H79" i="19"/>
  <c r="I79" i="19"/>
  <c r="J79" i="19"/>
  <c r="K79" i="19"/>
  <c r="L79" i="19"/>
  <c r="M79" i="19"/>
  <c r="N79" i="19"/>
  <c r="O51" i="19"/>
  <c r="P51" i="19"/>
  <c r="O52" i="19"/>
  <c r="P52" i="19"/>
  <c r="C53" i="19"/>
  <c r="D53" i="19"/>
  <c r="E53" i="19"/>
  <c r="F53" i="19"/>
  <c r="G53" i="19"/>
  <c r="H53" i="19"/>
  <c r="I53" i="19"/>
  <c r="J53" i="19"/>
  <c r="K53" i="19"/>
  <c r="L53" i="19"/>
  <c r="M53" i="19"/>
  <c r="N53" i="19"/>
  <c r="P11" i="19" l="1"/>
  <c r="O11" i="19"/>
  <c r="P53" i="19"/>
  <c r="P79" i="19"/>
  <c r="O79" i="19"/>
  <c r="O53" i="19"/>
  <c r="P32" i="10" l="1"/>
  <c r="P31" i="10"/>
  <c r="P30" i="10"/>
  <c r="P25" i="10"/>
  <c r="P24" i="10"/>
  <c r="P13" i="10"/>
  <c r="P12" i="10"/>
  <c r="P140" i="19"/>
  <c r="P139" i="19"/>
  <c r="P138" i="19"/>
  <c r="P133" i="19"/>
  <c r="P124" i="19"/>
  <c r="P119" i="19"/>
  <c r="P118" i="19"/>
  <c r="P117" i="19"/>
  <c r="P112" i="19"/>
  <c r="P111" i="19"/>
  <c r="P110" i="19"/>
  <c r="P105" i="19"/>
  <c r="P104" i="19"/>
  <c r="P99" i="19"/>
  <c r="P96" i="19"/>
  <c r="P91" i="19"/>
  <c r="P90" i="19"/>
  <c r="P85" i="19"/>
  <c r="P84" i="19"/>
  <c r="P46" i="19"/>
  <c r="P45" i="19"/>
  <c r="P44" i="19"/>
  <c r="P41" i="19"/>
  <c r="P17" i="19"/>
  <c r="P15" i="19"/>
  <c r="O15" i="19"/>
  <c r="O44" i="19" l="1"/>
  <c r="O118" i="19" l="1"/>
  <c r="O7" i="8" l="1"/>
  <c r="N106" i="19" l="1"/>
  <c r="M106" i="19"/>
  <c r="L106" i="19"/>
  <c r="K106" i="19"/>
  <c r="J106" i="19"/>
  <c r="I106" i="19"/>
  <c r="H106" i="19"/>
  <c r="G106" i="19"/>
  <c r="E106" i="19"/>
  <c r="D106" i="19"/>
  <c r="C106" i="19"/>
  <c r="O105" i="19"/>
  <c r="P106" i="19" l="1"/>
  <c r="O106" i="19"/>
  <c r="O45" i="19"/>
  <c r="E37" i="19" l="1"/>
  <c r="F37" i="19"/>
  <c r="G37" i="19"/>
  <c r="H37" i="19"/>
  <c r="I37" i="19"/>
  <c r="J37" i="19"/>
  <c r="K37" i="19"/>
  <c r="L37" i="19"/>
  <c r="M37" i="19"/>
  <c r="N37" i="19"/>
  <c r="E47" i="19"/>
  <c r="F47" i="19"/>
  <c r="G47" i="19"/>
  <c r="H47" i="19"/>
  <c r="I47" i="19"/>
  <c r="J47" i="19"/>
  <c r="K47" i="19"/>
  <c r="L47" i="19"/>
  <c r="M47" i="19"/>
  <c r="N47" i="19"/>
  <c r="O111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20" i="19"/>
  <c r="M120" i="19"/>
  <c r="L120" i="19"/>
  <c r="K120" i="19"/>
  <c r="J120" i="19"/>
  <c r="I120" i="19"/>
  <c r="H120" i="19"/>
  <c r="G120" i="19"/>
  <c r="F120" i="19"/>
  <c r="E120" i="19"/>
  <c r="D120" i="19"/>
  <c r="C120" i="19"/>
  <c r="O119" i="19"/>
  <c r="N100" i="19"/>
  <c r="M100" i="19"/>
  <c r="L100" i="19"/>
  <c r="K100" i="19"/>
  <c r="J100" i="19"/>
  <c r="I100" i="19"/>
  <c r="H100" i="19"/>
  <c r="G100" i="19"/>
  <c r="E100" i="19"/>
  <c r="D100" i="19"/>
  <c r="C100" i="19"/>
  <c r="O99" i="19"/>
  <c r="O96" i="19"/>
  <c r="D37" i="19"/>
  <c r="C37" i="19"/>
  <c r="N134" i="19"/>
  <c r="M134" i="19"/>
  <c r="L134" i="19"/>
  <c r="K134" i="19"/>
  <c r="J134" i="19"/>
  <c r="I134" i="19"/>
  <c r="H134" i="19"/>
  <c r="G134" i="19"/>
  <c r="F134" i="19"/>
  <c r="E134" i="19"/>
  <c r="D134" i="19"/>
  <c r="C134" i="19"/>
  <c r="O133" i="19"/>
  <c r="O124" i="19"/>
  <c r="O84" i="19"/>
  <c r="O9" i="16"/>
  <c r="N141" i="19"/>
  <c r="M141" i="19"/>
  <c r="L141" i="19"/>
  <c r="K141" i="19"/>
  <c r="J141" i="19"/>
  <c r="I141" i="19"/>
  <c r="H141" i="19"/>
  <c r="G141" i="19"/>
  <c r="F141" i="19"/>
  <c r="E141" i="19"/>
  <c r="D141" i="19"/>
  <c r="C141" i="19"/>
  <c r="O140" i="19"/>
  <c r="O139" i="19"/>
  <c r="O138" i="19"/>
  <c r="N113" i="19"/>
  <c r="M113" i="19"/>
  <c r="L113" i="19"/>
  <c r="K113" i="19"/>
  <c r="J113" i="19"/>
  <c r="I113" i="19"/>
  <c r="H113" i="19"/>
  <c r="G113" i="19"/>
  <c r="F113" i="19"/>
  <c r="E113" i="19"/>
  <c r="D113" i="19"/>
  <c r="C113" i="19"/>
  <c r="O112" i="19"/>
  <c r="O110" i="19"/>
  <c r="N92" i="19"/>
  <c r="M92" i="19"/>
  <c r="L92" i="19"/>
  <c r="K92" i="19"/>
  <c r="J92" i="19"/>
  <c r="I92" i="19"/>
  <c r="H92" i="19"/>
  <c r="G92" i="19"/>
  <c r="F92" i="19"/>
  <c r="E92" i="19"/>
  <c r="D92" i="19"/>
  <c r="C92" i="19"/>
  <c r="O91" i="19"/>
  <c r="O90" i="19"/>
  <c r="N86" i="19"/>
  <c r="M86" i="19"/>
  <c r="L86" i="19"/>
  <c r="K86" i="19"/>
  <c r="J86" i="19"/>
  <c r="I86" i="19"/>
  <c r="H86" i="19"/>
  <c r="G86" i="19"/>
  <c r="F86" i="19"/>
  <c r="E86" i="19"/>
  <c r="D86" i="19"/>
  <c r="C86" i="19"/>
  <c r="O85" i="19"/>
  <c r="D47" i="19"/>
  <c r="C47" i="19"/>
  <c r="O46" i="19"/>
  <c r="N18" i="19"/>
  <c r="M18" i="19"/>
  <c r="L18" i="19"/>
  <c r="K18" i="19"/>
  <c r="J18" i="19"/>
  <c r="I18" i="19"/>
  <c r="H18" i="19"/>
  <c r="G18" i="19"/>
  <c r="F18" i="19"/>
  <c r="E18" i="19"/>
  <c r="D18" i="19"/>
  <c r="C18" i="19"/>
  <c r="O17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23" i="8"/>
  <c r="N14" i="10"/>
  <c r="M14" i="10"/>
  <c r="L14" i="10"/>
  <c r="K14" i="10"/>
  <c r="J14" i="10"/>
  <c r="I14" i="10"/>
  <c r="H14" i="10"/>
  <c r="G14" i="10"/>
  <c r="F14" i="10"/>
  <c r="E14" i="10"/>
  <c r="D14" i="10"/>
  <c r="C14" i="10"/>
  <c r="N33" i="10"/>
  <c r="M33" i="10"/>
  <c r="L33" i="10"/>
  <c r="K33" i="10"/>
  <c r="J33" i="10"/>
  <c r="I33" i="10"/>
  <c r="H33" i="10"/>
  <c r="G33" i="10"/>
  <c r="F33" i="10"/>
  <c r="E33" i="10"/>
  <c r="D33" i="10"/>
  <c r="C33" i="10"/>
  <c r="O32" i="10"/>
  <c r="O30" i="10"/>
  <c r="O12" i="10"/>
  <c r="O13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22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6" i="10"/>
  <c r="M26" i="10"/>
  <c r="L26" i="10"/>
  <c r="K26" i="10"/>
  <c r="J26" i="10"/>
  <c r="I26" i="10"/>
  <c r="H26" i="10"/>
  <c r="G26" i="10"/>
  <c r="F26" i="10"/>
  <c r="E26" i="10"/>
  <c r="D26" i="10"/>
  <c r="C26" i="10"/>
  <c r="O25" i="10"/>
  <c r="N30" i="8"/>
  <c r="M30" i="8"/>
  <c r="L30" i="8"/>
  <c r="K30" i="8"/>
  <c r="J30" i="8"/>
  <c r="I30" i="8"/>
  <c r="H30" i="8"/>
  <c r="G30" i="8"/>
  <c r="F30" i="8"/>
  <c r="E30" i="8"/>
  <c r="D30" i="8"/>
  <c r="C30" i="8"/>
  <c r="O29" i="8"/>
  <c r="O28" i="8"/>
  <c r="O27" i="8"/>
  <c r="N23" i="8"/>
  <c r="M23" i="8"/>
  <c r="L23" i="8"/>
  <c r="K23" i="8"/>
  <c r="J23" i="8"/>
  <c r="I23" i="8"/>
  <c r="H23" i="8"/>
  <c r="F23" i="8"/>
  <c r="E23" i="8"/>
  <c r="D23" i="8"/>
  <c r="C23" i="8"/>
  <c r="P17" i="17"/>
  <c r="C9" i="4" s="1"/>
  <c r="P18" i="16" l="1"/>
  <c r="O18" i="16"/>
  <c r="O30" i="8"/>
  <c r="O33" i="10"/>
  <c r="O11" i="14"/>
  <c r="B7" i="4" s="1"/>
  <c r="P11" i="14"/>
  <c r="C7" i="4" s="1"/>
  <c r="O26" i="10"/>
  <c r="P14" i="10"/>
  <c r="P26" i="10"/>
  <c r="O14" i="10"/>
  <c r="O17" i="17"/>
  <c r="B9" i="4" s="1"/>
  <c r="P19" i="12"/>
  <c r="C14" i="4" s="1"/>
  <c r="O19" i="12"/>
  <c r="B14" i="4" s="1"/>
  <c r="P23" i="8"/>
  <c r="P30" i="8"/>
  <c r="O120" i="19"/>
  <c r="P100" i="19"/>
  <c r="P33" i="10"/>
  <c r="O23" i="8"/>
  <c r="O141" i="19"/>
  <c r="O86" i="19"/>
  <c r="O18" i="19"/>
  <c r="P37" i="19"/>
  <c r="P47" i="19"/>
  <c r="P134" i="19"/>
  <c r="O113" i="19"/>
  <c r="O92" i="19"/>
  <c r="P92" i="19"/>
  <c r="O47" i="19"/>
  <c r="P113" i="19"/>
  <c r="O37" i="19"/>
  <c r="O134" i="19"/>
  <c r="P120" i="19"/>
  <c r="P141" i="19"/>
  <c r="P86" i="19"/>
  <c r="O100" i="19"/>
  <c r="P18" i="19"/>
  <c r="P40" i="8" l="1"/>
  <c r="C10" i="4" s="1"/>
  <c r="B11" i="4"/>
  <c r="P143" i="19"/>
  <c r="C12" i="4" s="1"/>
  <c r="O143" i="19"/>
  <c r="B12" i="4" s="1"/>
  <c r="O40" i="8"/>
  <c r="B10" i="4" s="1"/>
  <c r="O35" i="10"/>
  <c r="B8" i="4" s="1"/>
  <c r="P35" i="10"/>
  <c r="C8" i="4" s="1"/>
  <c r="C11" i="4"/>
  <c r="B18" i="4" l="1"/>
  <c r="D31" i="4" s="1"/>
  <c r="C18" i="4"/>
</calcChain>
</file>

<file path=xl/sharedStrings.xml><?xml version="1.0" encoding="utf-8"?>
<sst xmlns="http://schemas.openxmlformats.org/spreadsheetml/2006/main" count="443" uniqueCount="144">
  <si>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</si>
  <si>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</si>
  <si>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</si>
  <si>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</si>
  <si>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</si>
  <si>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</si>
  <si>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</si>
  <si>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</si>
  <si>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</si>
  <si>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</si>
  <si>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</si>
  <si>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</si>
  <si>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</si>
  <si>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</si>
  <si>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</si>
  <si>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</si>
  <si>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</si>
  <si>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</si>
  <si>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</si>
  <si>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</si>
  <si>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</si>
  <si>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</si>
  <si>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</si>
  <si>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</si>
  <si>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</si>
  <si>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</si>
  <si>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</si>
  <si>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</si>
  <si>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</si>
  <si>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</si>
  <si>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</si>
  <si>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</si>
  <si>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</si>
  <si>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</si>
  <si>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</si>
  <si>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</si>
  <si>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</si>
  <si>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</si>
  <si>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</si>
  <si>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</si>
  <si>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</si>
  <si>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</si>
  <si>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</si>
  <si>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</si>
  <si>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</si>
  <si>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</si>
  <si>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</si>
  <si>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</si>
  <si>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</si>
  <si>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</si>
  <si>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</si>
  <si>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</si>
  <si>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</si>
  <si>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</si>
  <si>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</si>
  <si>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</si>
  <si>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</si>
  <si>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</si>
  <si>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</si>
  <si>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</si>
  <si>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</si>
  <si>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</si>
  <si>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</si>
  <si>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</si>
  <si>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</si>
  <si>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</si>
  <si>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</si>
  <si>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</si>
  <si>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</si>
  <si>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</si>
  <si>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</si>
  <si>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</si>
  <si>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</si>
  <si>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</si>
  <si>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</si>
  <si>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</si>
  <si>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</si>
  <si>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</si>
  <si>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</si>
  <si>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</si>
  <si>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</si>
  <si>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</si>
  <si>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</si>
  <si>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</si>
  <si>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</si>
  <si>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</si>
  <si>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</si>
  <si>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</si>
  <si>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</si>
  <si>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</si>
  <si>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</si>
  <si>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NAKURU CENTRE     KENYA</t>
  </si>
  <si>
    <t>MONTH : January 2025</t>
  </si>
  <si>
    <t>MONTH : May 2026</t>
  </si>
  <si>
    <t>Ashveer Singh</t>
  </si>
  <si>
    <t>Chevlika Chuturgoon</t>
  </si>
  <si>
    <t>Damodar das (BCais)</t>
  </si>
  <si>
    <t>Radhakund devi dasi</t>
  </si>
  <si>
    <t>Radhika Kripa devi dasi</t>
  </si>
  <si>
    <t>Bhaktin Aswini</t>
  </si>
  <si>
    <t>Radha Yatra festival distribution</t>
  </si>
  <si>
    <t>Bhakta Viran</t>
  </si>
  <si>
    <t>Team AGTSP</t>
  </si>
  <si>
    <t>Combined temple and devotees</t>
  </si>
  <si>
    <t>Vibhu Caitanya Das and Ramacandra Das</t>
  </si>
  <si>
    <t>Caitanya Bhagavat Das</t>
  </si>
  <si>
    <t>Jnana Caksus Das</t>
  </si>
  <si>
    <t>ISKCON Sunyani</t>
  </si>
  <si>
    <t>Temple scores</t>
  </si>
  <si>
    <t>Bhakti Katha Devi Dasi</t>
  </si>
  <si>
    <t>Book Counter</t>
  </si>
  <si>
    <t>Exclusive Books</t>
  </si>
  <si>
    <t>Exclusive Books - King Shaka</t>
  </si>
  <si>
    <t>Hare Krishna Challengers</t>
  </si>
  <si>
    <t>Smita krishna Das</t>
  </si>
  <si>
    <t>Nicholas</t>
  </si>
  <si>
    <t>Radhanath’s Gifts</t>
  </si>
  <si>
    <t>Smart Box (Rama Tirtha Das)</t>
  </si>
  <si>
    <t>Subashni</t>
  </si>
  <si>
    <t>Brhat mrdanga Team</t>
  </si>
  <si>
    <t>Bhakti Books (Takealot - Paramatma Das)</t>
  </si>
  <si>
    <t>SSRR Team (BTG)</t>
  </si>
  <si>
    <t>SATYABHAMA DEVI DASI/VINATA DEVI DASI/AKUTI DEVI DASI</t>
  </si>
  <si>
    <t>GIFTSHOP TEAMS</t>
  </si>
  <si>
    <t>GOPA KUMAR DAS</t>
  </si>
  <si>
    <t>HARINAAM ANANDA TEAM - MADHAVI KUMARI DD/MADHURI RADHA DD/ARCHANA SIDDHI DD/DRAUPADI DD/ MAN MOHUN DAS/GOPAL KRISHNA DAS</t>
  </si>
  <si>
    <t>GHANSHYAM DAS</t>
  </si>
  <si>
    <t>SUNDARI DEVI DASI</t>
  </si>
  <si>
    <t>RAGHUNATH DAS PRABHU AND KIRTIDA MATAJI</t>
  </si>
  <si>
    <t>NANDANANDAN DAS AND CHITRALEKHA MATAJI</t>
  </si>
  <si>
    <t>INDRANEE SHAKTI DEVI DASI</t>
  </si>
  <si>
    <t>KASHYAP MUNI DAS</t>
  </si>
  <si>
    <t>LALITA SAKHI DD/AMALA VISHAKA DD/GAURA SUNDAR DAS</t>
  </si>
  <si>
    <t>PREMA BHAKTI MATAJI</t>
  </si>
  <si>
    <t>PANCHU VIJAY PRABHU</t>
  </si>
  <si>
    <t>SHALINI AND AVEENASH APPADDOO</t>
  </si>
  <si>
    <t>MATAJI SHIMLA</t>
  </si>
  <si>
    <t xml:space="preserve"> </t>
  </si>
  <si>
    <t>KRISHNA KIDS SENA</t>
  </si>
  <si>
    <t>VASANT PATEL</t>
  </si>
  <si>
    <t>SACRED STREET PARTY</t>
  </si>
  <si>
    <t>GIFT SHOP</t>
  </si>
  <si>
    <t>DWARKADHISH TEAM</t>
  </si>
  <si>
    <t>Patita Pavana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</si>
</sst>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  <xf numFmtId="0" fontId="1" fillId="0" borderId="27" xfId="0" applyFont="1" applyFill="1" applyBorder="1"/>
    <xf numFmtId="0" fontId="10" fillId="0" borderId="27" xfId="0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- 2026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38100" cap="rnd">
              <a:solidFill>
                <a:schemeClr val="accent1">
                  <a:alpha val="75000"/>
                </a:schemeClr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7945</c:v>
                </c:pt>
                <c:pt idx="1">
                  <c:v>6274</c:v>
                </c:pt>
                <c:pt idx="2">
                  <c:v>8658</c:v>
                </c:pt>
                <c:pt idx="3" formatCode="0">
                  <c:v>8447</c:v>
                </c:pt>
                <c:pt idx="4">
                  <c:v>5540</c:v>
                </c:pt>
                <c:pt idx="5">
                  <c:v>6870</c:v>
                </c:pt>
                <c:pt idx="6">
                  <c:v>8582</c:v>
                </c:pt>
                <c:pt idx="7">
                  <c:v>13095</c:v>
                </c:pt>
                <c:pt idx="8">
                  <c:v>16502</c:v>
                </c:pt>
                <c:pt idx="9">
                  <c:v>7868</c:v>
                </c:pt>
                <c:pt idx="10">
                  <c:v>4580</c:v>
                </c:pt>
                <c:pt idx="11">
                  <c:v>65957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33F-4809-802E-08F584A0C5C1}"/>
            </c:ext>
          </c:extLst>
        </c:ser>
        <c:ser>
          <c:idx val="0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38100" cap="rnd">
              <a:solidFill>
                <a:srgbClr val="92D050">
                  <a:alpha val="75000"/>
                </a:srgbClr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Summary!$C$27:$C$38</c:f>
              <c:numCache>
                <c:formatCode>General</c:formatCode>
                <c:ptCount val="12"/>
                <c:pt idx="0">
                  <c:v>6695</c:v>
                </c:pt>
                <c:pt idx="1">
                  <c:v>8666</c:v>
                </c:pt>
                <c:pt idx="2">
                  <c:v>7173</c:v>
                </c:pt>
                <c:pt idx="3" formatCode="0">
                  <c:v>5307</c:v>
                </c:pt>
                <c:pt idx="4">
                  <c:v>8905</c:v>
                </c:pt>
                <c:pt idx="5">
                  <c:v>4281</c:v>
                </c:pt>
                <c:pt idx="6">
                  <c:v>6183</c:v>
                </c:pt>
                <c:pt idx="7">
                  <c:v>10681</c:v>
                </c:pt>
                <c:pt idx="8">
                  <c:v>7107</c:v>
                </c:pt>
                <c:pt idx="9">
                  <c:v>7310</c:v>
                </c:pt>
                <c:pt idx="10">
                  <c:v>5383</c:v>
                </c:pt>
                <c:pt idx="11">
                  <c:v>65795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2"/>
          <c:tx>
            <c:strRef>
              <c:f>Summary!$D$26</c:f>
              <c:strCache>
                <c:ptCount val="1"/>
                <c:pt idx="0">
                  <c:v>2026</c:v>
                </c:pt>
              </c:strCache>
            </c:strRef>
          </c:tx>
          <c:spPr>
            <a:ln w="57150" cap="rnd">
              <a:solidFill>
                <a:srgbClr val="FFC00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Summary!$D$27:$D$31</c:f>
              <c:numCache>
                <c:formatCode>General</c:formatCode>
                <c:ptCount val="5"/>
                <c:pt idx="0">
                  <c:v>6056</c:v>
                </c:pt>
                <c:pt idx="1">
                  <c:v>14782</c:v>
                </c:pt>
                <c:pt idx="2">
                  <c:v>7043</c:v>
                </c:pt>
                <c:pt idx="3" formatCode="0">
                  <c:v>6194</c:v>
                </c:pt>
                <c:pt idx="4">
                  <c:v>12458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  <c:max val="70000"/>
          <c:min val="1000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302208"/>
        <c:crosses val="autoZero"/>
        <c:crossBetween val="between"/>
        <c:majorUnit val="4000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2.0844187971574106E-3"/>
          <c:y val="0.45710952271069111"/>
          <c:w val="6.4867112967538609E-2"/>
          <c:h val="0.128033889904468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4"/>
                <c:pt idx="0">
                  <c:v>3298</c:v>
                </c:pt>
                <c:pt idx="1">
                  <c:v>770</c:v>
                </c:pt>
                <c:pt idx="2" formatCode="General">
                  <c:v>1907</c:v>
                </c:pt>
                <c:pt idx="3">
                  <c:v>6483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3214096940672488E-2"/>
                  <c:y val="-2.18729000603498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4"/>
                <c:pt idx="0">
                  <c:v>1120.75</c:v>
                </c:pt>
                <c:pt idx="1">
                  <c:v>323.2</c:v>
                </c:pt>
                <c:pt idx="2">
                  <c:v>830.75</c:v>
                </c:pt>
                <c:pt idx="3">
                  <c:v>2047.6999999999998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663787</xdr:colOff>
      <xdr:row>0</xdr:row>
      <xdr:rowOff>2</xdr:rowOff>
    </xdr:from>
    <xdr:to>
      <xdr:col>23</xdr:col>
      <xdr:colOff>591609</xdr:colOff>
      <xdr:row>43</xdr:row>
      <xdr:rowOff>21167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16297</xdr:colOff>
      <xdr:row>43</xdr:row>
      <xdr:rowOff>60537</xdr:rowOff>
    </xdr:from>
    <xdr:to>
      <xdr:col>13</xdr:col>
      <xdr:colOff>232832</xdr:colOff>
      <xdr:row>84</xdr:row>
      <xdr:rowOff>127000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tabSelected="1" zoomScaleNormal="100" workbookViewId="0">
      <selection activeCell="B7" sqref="B7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84" t="s">
        <v>104</v>
      </c>
      <c r="C7" s="57"/>
      <c r="D7" s="48"/>
      <c r="E7" s="48"/>
      <c r="F7" s="49"/>
      <c r="G7" s="53">
        <v>302</v>
      </c>
      <c r="H7" s="54"/>
      <c r="I7" s="55">
        <v>115</v>
      </c>
      <c r="J7" s="54"/>
      <c r="K7" s="53"/>
      <c r="L7" s="56"/>
      <c r="M7" s="53"/>
      <c r="N7" s="54">
        <v>13</v>
      </c>
      <c r="O7" s="35">
        <f>SUM(C7:N7)</f>
        <v>430</v>
      </c>
      <c r="P7" s="36">
        <f>(D7*$D$3)+(E7*$E$3)+(F7*$F$3)+(G7*$G$3)+(H7*$H$3)+(I7*$I$3)+(J7*$J$3)+(K7*$K$3)+(L7*$L$3)+(M7*$M$3)+(N7*$N$3)</f>
        <v>159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9" si="0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302</v>
      </c>
      <c r="H10" s="37">
        <f t="shared" si="2"/>
        <v>0</v>
      </c>
      <c r="I10" s="37">
        <f t="shared" si="2"/>
        <v>115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13</v>
      </c>
      <c r="O10" s="100">
        <f t="shared" si="2"/>
        <v>430</v>
      </c>
      <c r="P10" s="37">
        <f t="shared" si="2"/>
        <v>159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105</v>
      </c>
      <c r="C14" s="57"/>
      <c r="D14" s="48"/>
      <c r="E14" s="48"/>
      <c r="F14" s="49">
        <v>380</v>
      </c>
      <c r="G14" s="53">
        <v>267</v>
      </c>
      <c r="H14" s="54"/>
      <c r="I14" s="55">
        <v>80</v>
      </c>
      <c r="J14" s="54"/>
      <c r="K14" s="53"/>
      <c r="L14" s="56"/>
      <c r="M14" s="53"/>
      <c r="N14" s="54">
        <v>4</v>
      </c>
      <c r="O14" s="35">
        <f t="shared" ref="O14:O15" si="3">SUM(F14:N14)</f>
        <v>731</v>
      </c>
      <c r="P14" s="36">
        <f t="shared" ref="P14:P15" si="4">(D14*$D$3)+(E14*$E$3)+(F14*$F$3)+(G14*$G$3)+(H14*$H$3)+(I14*$I$3)+(J14*$J$3)+(K14*$K$3)+(L14*$L$3)+(M14*$M$3)+(N14*$N$3)</f>
        <v>152.75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267</v>
      </c>
      <c r="H16" s="40">
        <f t="shared" si="5"/>
        <v>0</v>
      </c>
      <c r="I16" s="40">
        <f t="shared" si="5"/>
        <v>80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4</v>
      </c>
      <c r="O16" s="41">
        <f t="shared" si="5"/>
        <v>731</v>
      </c>
      <c r="P16" s="42">
        <f t="shared" si="5"/>
        <v>152.75</v>
      </c>
    </row>
    <row r="19" spans="2:16" ht="10.8" thickBot="1">
      <c r="B19" s="32" t="s">
        <v>90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108</v>
      </c>
      <c r="C20" s="57"/>
      <c r="D20" s="48"/>
      <c r="E20" s="48"/>
      <c r="F20" s="49">
        <v>300</v>
      </c>
      <c r="G20" s="53"/>
      <c r="H20" s="54"/>
      <c r="I20" s="55"/>
      <c r="J20" s="54"/>
      <c r="K20" s="53"/>
      <c r="L20" s="56"/>
      <c r="M20" s="53"/>
      <c r="N20" s="54">
        <v>5</v>
      </c>
      <c r="O20" s="35">
        <f t="shared" ref="O20:O23" si="6">SUM(F20:N20)</f>
        <v>305</v>
      </c>
      <c r="P20" s="36">
        <f t="shared" ref="P20:P23" si="7">(D20*$D$3)+(E20*$E$3)+(F20*$F$3)+(G20*$G$3)+(H20*$H$3)+(I20*$I$3)+(J20*$J$3)+(K20*$K$3)+(L20*$L$3)+(M20*$M$3)+(N20*$N$3)</f>
        <v>40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5</v>
      </c>
      <c r="O24" s="41">
        <f t="shared" si="8"/>
        <v>305</v>
      </c>
      <c r="P24" s="42">
        <f t="shared" si="8"/>
        <v>40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107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106</v>
      </c>
      <c r="C28" s="57"/>
      <c r="D28" s="48"/>
      <c r="E28" s="48"/>
      <c r="F28" s="49">
        <v>500</v>
      </c>
      <c r="G28" s="53">
        <v>700</v>
      </c>
      <c r="H28" s="54"/>
      <c r="I28" s="55">
        <v>380</v>
      </c>
      <c r="J28" s="54"/>
      <c r="K28" s="53">
        <v>150</v>
      </c>
      <c r="L28" s="56"/>
      <c r="M28" s="53"/>
      <c r="N28" s="54">
        <v>102</v>
      </c>
      <c r="O28" s="35">
        <f t="shared" ref="O28:O30" si="9">SUM(F28:N28)</f>
        <v>1832</v>
      </c>
      <c r="P28" s="36">
        <f t="shared" ref="P28:P30" si="10">(D28*$D$3)+(E28*$E$3)+(F28*$F$3)+(G28*$G$3)+(H28*$H$3)+(I28*$I$3)+(J28*$J$3)+(K28*$K$3)+(L28*$L$3)+(M28*$M$3)+(N28*$N$3)</f>
        <v>769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500</v>
      </c>
      <c r="G31" s="40">
        <f t="shared" si="11"/>
        <v>700</v>
      </c>
      <c r="H31" s="40">
        <f t="shared" si="11"/>
        <v>0</v>
      </c>
      <c r="I31" s="40">
        <f t="shared" si="11"/>
        <v>380</v>
      </c>
      <c r="J31" s="40">
        <f t="shared" si="11"/>
        <v>0</v>
      </c>
      <c r="K31" s="40">
        <f t="shared" si="11"/>
        <v>150</v>
      </c>
      <c r="L31" s="40">
        <f t="shared" si="11"/>
        <v>0</v>
      </c>
      <c r="M31" s="40">
        <f t="shared" si="11"/>
        <v>0</v>
      </c>
      <c r="N31" s="40">
        <f t="shared" si="11"/>
        <v>102</v>
      </c>
      <c r="O31" s="41">
        <f t="shared" si="11"/>
        <v>1832</v>
      </c>
      <c r="P31" s="42">
        <f t="shared" si="11"/>
        <v>769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3298</v>
      </c>
      <c r="P34" s="46">
        <f>P10+P16+P24+P31</f>
        <v>1120.75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5"/>
  <sheetViews>
    <sheetView zoomScaleNormal="100" workbookViewId="0">
      <selection activeCell="C11" sqref="C11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93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138</v>
      </c>
      <c r="C8" s="134"/>
      <c r="D8" s="47"/>
      <c r="E8" s="48"/>
      <c r="F8" s="49"/>
      <c r="G8" s="53">
        <v>487</v>
      </c>
      <c r="H8" s="54"/>
      <c r="I8" s="55">
        <v>45</v>
      </c>
      <c r="J8" s="54"/>
      <c r="K8" s="53">
        <v>45</v>
      </c>
      <c r="L8" s="56"/>
      <c r="M8" s="53"/>
      <c r="N8" s="54">
        <v>23</v>
      </c>
      <c r="O8" s="110">
        <f>SUM(F8:N8)+(E8*18)+(D8*9)</f>
        <v>600</v>
      </c>
      <c r="P8" s="36">
        <f t="shared" ref="P8" si="0">(D8*$D$4)+(E8*$E$4)+(F8*$F$4)+(G8*$G$4)+(H8*$H$4)+(I8*$I$4)+(J8*$J$4)+(K8*$K$4)+(L8*$L$4)+(M8*$M$4)+(N8*$N$4)</f>
        <v>235.25</v>
      </c>
    </row>
    <row r="9" spans="2:16">
      <c r="B9" s="52" t="s">
        <v>139</v>
      </c>
      <c r="C9" s="134"/>
      <c r="D9" s="47"/>
      <c r="E9" s="48"/>
      <c r="F9" s="49"/>
      <c r="G9" s="53">
        <v>50</v>
      </c>
      <c r="H9" s="54"/>
      <c r="I9" s="55"/>
      <c r="J9" s="54"/>
      <c r="K9" s="53"/>
      <c r="L9" s="56"/>
      <c r="M9" s="53"/>
      <c r="N9" s="54"/>
      <c r="O9" s="110">
        <f t="shared" ref="O9:O11" si="1">SUM(F9:N9)</f>
        <v>50</v>
      </c>
      <c r="P9" s="36">
        <f t="shared" ref="P9:P11" si="2">(D9*$D$4)+(E9*$E$4)+(F9*$F$4)+(G9*$G$4)+(H9*$H$4)+(I9*$I$4)+(J9*$J$4)+(K9*$K$4)+(L9*$L$4)+(M9*$M$4)+(N9*$N$4)</f>
        <v>12.5</v>
      </c>
    </row>
    <row r="10" spans="2:16">
      <c r="B10" s="52" t="s">
        <v>140</v>
      </c>
      <c r="C10" s="134"/>
      <c r="D10" s="47"/>
      <c r="E10" s="48"/>
      <c r="F10" s="49"/>
      <c r="G10" s="53">
        <v>50</v>
      </c>
      <c r="H10" s="54"/>
      <c r="I10" s="55"/>
      <c r="J10" s="54"/>
      <c r="K10" s="53">
        <v>13</v>
      </c>
      <c r="L10" s="56"/>
      <c r="M10" s="53"/>
      <c r="N10" s="54">
        <v>2</v>
      </c>
      <c r="O10" s="110">
        <f t="shared" si="1"/>
        <v>65</v>
      </c>
      <c r="P10" s="36">
        <f t="shared" si="2"/>
        <v>29.5</v>
      </c>
    </row>
    <row r="11" spans="2:16">
      <c r="B11" s="52" t="s">
        <v>141</v>
      </c>
      <c r="C11" s="134"/>
      <c r="D11" s="47"/>
      <c r="E11" s="48"/>
      <c r="F11" s="49">
        <v>17</v>
      </c>
      <c r="G11" s="53">
        <v>9</v>
      </c>
      <c r="H11" s="54"/>
      <c r="I11" s="55">
        <v>5</v>
      </c>
      <c r="J11" s="54"/>
      <c r="K11" s="53">
        <v>3</v>
      </c>
      <c r="L11" s="56"/>
      <c r="M11" s="53"/>
      <c r="N11" s="54">
        <v>8</v>
      </c>
      <c r="O11" s="110">
        <f t="shared" si="1"/>
        <v>42</v>
      </c>
      <c r="P11" s="36">
        <f t="shared" si="2"/>
        <v>25.45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ref="O12" si="3">SUM(F12:N12)</f>
        <v>0</v>
      </c>
      <c r="P12" s="36">
        <f t="shared" ref="P12:P13" si="4">(D12*$D$4)+(E12*$E$4)+(F12*$F$4)+(G12*$G$4)+(H12*$H$4)+(I12*$I$4)+(J12*$J$4)+(K12*$K$4)+(L12*$L$4)+(M12*$M$4)+(N12*$N$4)</f>
        <v>0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 t="shared" ref="O13" si="5">SUM(F13:N13)</f>
        <v>0</v>
      </c>
      <c r="P13" s="36">
        <f t="shared" si="4"/>
        <v>0</v>
      </c>
    </row>
    <row r="14" spans="2:16" ht="10.8" thickBot="1">
      <c r="B14" s="37" t="s">
        <v>21</v>
      </c>
      <c r="C14" s="37">
        <f t="shared" ref="C14:P14" si="6">SUM(C8:C13)</f>
        <v>0</v>
      </c>
      <c r="D14" s="37">
        <f t="shared" si="6"/>
        <v>0</v>
      </c>
      <c r="E14" s="37">
        <f t="shared" si="6"/>
        <v>0</v>
      </c>
      <c r="F14" s="37">
        <f t="shared" si="6"/>
        <v>17</v>
      </c>
      <c r="G14" s="37">
        <f t="shared" si="6"/>
        <v>596</v>
      </c>
      <c r="H14" s="37">
        <f t="shared" si="6"/>
        <v>0</v>
      </c>
      <c r="I14" s="37">
        <f t="shared" si="6"/>
        <v>50</v>
      </c>
      <c r="J14" s="37">
        <f t="shared" si="6"/>
        <v>0</v>
      </c>
      <c r="K14" s="37">
        <f t="shared" si="6"/>
        <v>61</v>
      </c>
      <c r="L14" s="37">
        <f t="shared" si="6"/>
        <v>0</v>
      </c>
      <c r="M14" s="37">
        <f t="shared" si="6"/>
        <v>0</v>
      </c>
      <c r="N14" s="37">
        <f t="shared" si="6"/>
        <v>33</v>
      </c>
      <c r="O14" s="37">
        <f t="shared" si="6"/>
        <v>757</v>
      </c>
      <c r="P14" s="37">
        <f t="shared" si="6"/>
        <v>302.7</v>
      </c>
    </row>
    <row r="15" spans="2:16">
      <c r="F15" s="38"/>
      <c r="G15" s="38"/>
      <c r="H15" s="38"/>
      <c r="I15" s="38"/>
      <c r="J15" s="38"/>
      <c r="K15" s="38"/>
      <c r="L15" s="38"/>
      <c r="M15" s="38"/>
      <c r="N15" s="38"/>
    </row>
    <row r="16" spans="2:16" hidden="1"/>
    <row r="17" spans="2:16" ht="10.8" hidden="1" thickBot="1">
      <c r="B17" s="32" t="s">
        <v>74</v>
      </c>
      <c r="C17" s="32"/>
      <c r="D17" s="32"/>
      <c r="E17" s="32"/>
      <c r="F17" s="33"/>
      <c r="G17" s="33"/>
      <c r="H17" s="33"/>
      <c r="I17" s="33"/>
      <c r="J17" s="33"/>
      <c r="K17" s="33"/>
      <c r="L17" s="33"/>
      <c r="M17" s="33"/>
      <c r="N17" s="33"/>
      <c r="O17" s="34"/>
      <c r="P17" s="34"/>
    </row>
    <row r="18" spans="2:16" ht="12" hidden="1" customHeight="1">
      <c r="B18" s="148"/>
      <c r="C18" s="47"/>
      <c r="D18" s="48"/>
      <c r="E18" s="48"/>
      <c r="F18" s="152"/>
      <c r="G18" s="149"/>
      <c r="H18" s="54"/>
      <c r="I18" s="150"/>
      <c r="J18" s="54"/>
      <c r="K18" s="149"/>
      <c r="L18" s="151"/>
      <c r="M18" s="53"/>
      <c r="N18" s="103"/>
      <c r="O18" s="35">
        <f>SUM(F18:N18)</f>
        <v>0</v>
      </c>
      <c r="P18" s="36">
        <f t="shared" ref="P18:P19" si="7">(D18*$D$4)+(E18*$E$4)+(F18*$F$4)+(G18*$G$4)+(H18*$H$4)+(I18*$I$4)+(J18*$J$4)+(K18*$K$4)+(L18*$L$4)+(M18*$M$4)+(N18*$N$4)</f>
        <v>0</v>
      </c>
    </row>
    <row r="19" spans="2:16" hidden="1">
      <c r="B19" s="148"/>
      <c r="C19" s="47"/>
      <c r="D19" s="48"/>
      <c r="E19" s="48"/>
      <c r="F19" s="104"/>
      <c r="G19" s="106"/>
      <c r="H19" s="105"/>
      <c r="I19" s="106"/>
      <c r="J19" s="107"/>
      <c r="K19" s="106"/>
      <c r="L19" s="107"/>
      <c r="M19" s="108"/>
      <c r="N19" s="103"/>
      <c r="O19" s="35">
        <f>SUM(F19:N19)</f>
        <v>0</v>
      </c>
      <c r="P19" s="36">
        <f t="shared" si="7"/>
        <v>0</v>
      </c>
    </row>
    <row r="20" spans="2:16" ht="10.8" hidden="1" thickBot="1">
      <c r="B20" s="37" t="s">
        <v>21</v>
      </c>
      <c r="C20" s="37">
        <f t="shared" ref="C20:P20" si="8">SUM(C18:C19)</f>
        <v>0</v>
      </c>
      <c r="D20" s="37">
        <f t="shared" si="8"/>
        <v>0</v>
      </c>
      <c r="E20" s="37">
        <f t="shared" si="8"/>
        <v>0</v>
      </c>
      <c r="F20" s="37">
        <f t="shared" si="8"/>
        <v>0</v>
      </c>
      <c r="G20" s="37">
        <f t="shared" si="8"/>
        <v>0</v>
      </c>
      <c r="H20" s="37">
        <f t="shared" si="8"/>
        <v>0</v>
      </c>
      <c r="I20" s="37">
        <f t="shared" si="8"/>
        <v>0</v>
      </c>
      <c r="J20" s="37">
        <f t="shared" si="8"/>
        <v>0</v>
      </c>
      <c r="K20" s="37">
        <f t="shared" si="8"/>
        <v>0</v>
      </c>
      <c r="L20" s="37">
        <f t="shared" si="8"/>
        <v>0</v>
      </c>
      <c r="M20" s="37">
        <f t="shared" si="8"/>
        <v>0</v>
      </c>
      <c r="N20" s="37">
        <f t="shared" si="8"/>
        <v>0</v>
      </c>
      <c r="O20" s="37">
        <f t="shared" si="8"/>
        <v>0</v>
      </c>
      <c r="P20" s="109">
        <f t="shared" si="8"/>
        <v>0</v>
      </c>
    </row>
    <row r="21" spans="2:16" hidden="1"/>
    <row r="22" spans="2:16" hidden="1"/>
    <row r="23" spans="2:16" ht="10.8" hidden="1" thickBot="1">
      <c r="B23" s="32" t="s">
        <v>91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 ht="12" hidden="1" customHeight="1">
      <c r="B24" s="183"/>
      <c r="C24" s="47"/>
      <c r="D24" s="48"/>
      <c r="E24" s="48"/>
      <c r="F24" s="152"/>
      <c r="G24" s="149"/>
      <c r="H24" s="54"/>
      <c r="I24" s="150"/>
      <c r="J24" s="54"/>
      <c r="K24" s="149"/>
      <c r="L24" s="151"/>
      <c r="M24" s="53"/>
      <c r="N24" s="103"/>
      <c r="O24" s="110">
        <f>SUM(F24:N24)+(E24*18)+(D24*9)</f>
        <v>0</v>
      </c>
      <c r="P24" s="36">
        <f t="shared" ref="P24:P25" si="9">(D24*$D$4)+(E24*$E$4)+(F24*$F$4)+(G24*$G$4)+(H24*$H$4)+(I24*$I$4)+(J24*$J$4)+(K24*$K$4)+(L24*$L$4)+(M24*$M$4)+(N24*$N$4)</f>
        <v>0</v>
      </c>
    </row>
    <row r="25" spans="2:16" hidden="1">
      <c r="B25" s="148"/>
      <c r="C25" s="47"/>
      <c r="D25" s="48"/>
      <c r="E25" s="48"/>
      <c r="F25" s="104"/>
      <c r="G25" s="106"/>
      <c r="H25" s="105"/>
      <c r="I25" s="106"/>
      <c r="J25" s="107"/>
      <c r="K25" s="106"/>
      <c r="L25" s="107"/>
      <c r="M25" s="108"/>
      <c r="N25" s="103"/>
      <c r="O25" s="35">
        <f>SUM(F25:N25)</f>
        <v>0</v>
      </c>
      <c r="P25" s="36">
        <f t="shared" si="9"/>
        <v>0</v>
      </c>
    </row>
    <row r="26" spans="2:16" ht="10.8" hidden="1" thickBot="1">
      <c r="B26" s="37" t="s">
        <v>21</v>
      </c>
      <c r="C26" s="37">
        <f t="shared" ref="C26:P26" si="10">SUM(C24:C25)</f>
        <v>0</v>
      </c>
      <c r="D26" s="37">
        <f t="shared" si="10"/>
        <v>0</v>
      </c>
      <c r="E26" s="37">
        <f t="shared" si="10"/>
        <v>0</v>
      </c>
      <c r="F26" s="37">
        <f t="shared" si="10"/>
        <v>0</v>
      </c>
      <c r="G26" s="37">
        <f t="shared" si="10"/>
        <v>0</v>
      </c>
      <c r="H26" s="37">
        <f t="shared" si="10"/>
        <v>0</v>
      </c>
      <c r="I26" s="37">
        <f t="shared" si="10"/>
        <v>0</v>
      </c>
      <c r="J26" s="37">
        <f t="shared" si="10"/>
        <v>0</v>
      </c>
      <c r="K26" s="37">
        <f t="shared" si="10"/>
        <v>0</v>
      </c>
      <c r="L26" s="37">
        <f t="shared" si="10"/>
        <v>0</v>
      </c>
      <c r="M26" s="37">
        <f t="shared" si="10"/>
        <v>0</v>
      </c>
      <c r="N26" s="37">
        <f t="shared" si="10"/>
        <v>0</v>
      </c>
      <c r="O26" s="37">
        <f t="shared" si="10"/>
        <v>0</v>
      </c>
      <c r="P26" s="109">
        <f t="shared" si="10"/>
        <v>0</v>
      </c>
    </row>
    <row r="27" spans="2:16" hidden="1"/>
    <row r="29" spans="2:16" ht="10.8" thickBot="1">
      <c r="B29" s="32" t="s">
        <v>36</v>
      </c>
      <c r="C29" s="32"/>
      <c r="D29" s="32"/>
      <c r="E29" s="32"/>
      <c r="F29" s="33"/>
      <c r="G29" s="33"/>
      <c r="H29" s="33"/>
      <c r="I29" s="33"/>
      <c r="J29" s="33"/>
      <c r="K29" s="33"/>
      <c r="L29" s="33"/>
      <c r="M29" s="33"/>
      <c r="N29" s="33"/>
      <c r="O29" s="34"/>
      <c r="P29" s="34"/>
    </row>
    <row r="30" spans="2:16">
      <c r="B30" s="52" t="s">
        <v>142</v>
      </c>
      <c r="C30" s="57"/>
      <c r="D30" s="48"/>
      <c r="E30" s="48"/>
      <c r="F30" s="49"/>
      <c r="G30" s="53"/>
      <c r="H30" s="54"/>
      <c r="I30" s="55">
        <v>1</v>
      </c>
      <c r="J30" s="54"/>
      <c r="K30" s="53">
        <v>4</v>
      </c>
      <c r="L30" s="56"/>
      <c r="M30" s="53"/>
      <c r="N30" s="54">
        <v>8</v>
      </c>
      <c r="O30" s="35">
        <f>SUM(F30:N30)</f>
        <v>13</v>
      </c>
      <c r="P30" s="36">
        <f t="shared" ref="P30:P32" si="11">(D30*$D$4)+(E30*$E$4)+(F30*$F$4)+(G30*$G$4)+(H30*$H$4)+(I30*$I$4)+(J30*$J$4)+(K30*$K$4)+(L30*$L$4)+(M30*$M$4)+(N30*$N$4)</f>
        <v>20.5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110">
        <f>SUM(F31:N31)+(E31*18)+(D31*9)</f>
        <v>0</v>
      </c>
      <c r="P31" s="36">
        <f t="shared" si="11"/>
        <v>0</v>
      </c>
    </row>
    <row r="32" spans="2:16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>SUM(C32:N32)</f>
        <v>0</v>
      </c>
      <c r="P32" s="36">
        <f t="shared" si="11"/>
        <v>0</v>
      </c>
    </row>
    <row r="33" spans="2:16" ht="10.8" thickBot="1">
      <c r="B33" s="37" t="s">
        <v>21</v>
      </c>
      <c r="C33" s="37">
        <f>SUM(C30:C31)</f>
        <v>0</v>
      </c>
      <c r="D33" s="37">
        <f>SUM(D30:D31)</f>
        <v>0</v>
      </c>
      <c r="E33" s="37">
        <f>SUM(E30:E31)</f>
        <v>0</v>
      </c>
      <c r="F33" s="37">
        <f t="shared" ref="F33:P33" si="12">SUM(F30:F32)</f>
        <v>0</v>
      </c>
      <c r="G33" s="37">
        <f t="shared" si="12"/>
        <v>0</v>
      </c>
      <c r="H33" s="37">
        <f t="shared" si="12"/>
        <v>0</v>
      </c>
      <c r="I33" s="37">
        <f t="shared" si="12"/>
        <v>1</v>
      </c>
      <c r="J33" s="37">
        <f t="shared" si="12"/>
        <v>0</v>
      </c>
      <c r="K33" s="37">
        <f t="shared" si="12"/>
        <v>4</v>
      </c>
      <c r="L33" s="37">
        <f t="shared" si="12"/>
        <v>0</v>
      </c>
      <c r="M33" s="37">
        <f t="shared" si="12"/>
        <v>0</v>
      </c>
      <c r="N33" s="37">
        <f t="shared" si="12"/>
        <v>8</v>
      </c>
      <c r="O33" s="37">
        <f t="shared" si="12"/>
        <v>13</v>
      </c>
      <c r="P33" s="109">
        <f t="shared" si="12"/>
        <v>20.5</v>
      </c>
    </row>
    <row r="34" spans="2:16"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6"/>
    </row>
    <row r="35" spans="2:16">
      <c r="N35" s="112" t="s">
        <v>28</v>
      </c>
      <c r="O35" s="111">
        <f>SUM(O20+O14+O26+O33)</f>
        <v>770</v>
      </c>
      <c r="P35" s="178">
        <f>SUM(P20+P14+P26+P33)</f>
        <v>323.2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40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9" sqref="B9"/>
    </sheetView>
  </sheetViews>
  <sheetFormatPr defaultColWidth="9.109375" defaultRowHeight="10.199999999999999"/>
  <cols>
    <col min="1" max="1" width="3.109375" style="1" customWidth="1"/>
    <col min="2" max="2" width="54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93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122</v>
      </c>
      <c r="C7" s="147"/>
      <c r="D7" s="141"/>
      <c r="E7" s="141"/>
      <c r="F7" s="142"/>
      <c r="G7" s="143">
        <v>532</v>
      </c>
      <c r="H7" s="144"/>
      <c r="I7" s="145"/>
      <c r="J7" s="144"/>
      <c r="K7" s="143"/>
      <c r="L7" s="146"/>
      <c r="M7" s="143">
        <v>15</v>
      </c>
      <c r="N7" s="144"/>
      <c r="O7" s="35">
        <f t="shared" ref="O7" si="0">SUM(F7:N7)</f>
        <v>547</v>
      </c>
      <c r="P7" s="36">
        <f>(D7*$D$3)+(E7*$E$3)+(F7*$F$3)+(G7*$G$3)+(H7*$H$3)+(I7*$I$3)+(J7*$J$3)+(K7*$K$3)+(L7*$L$3)+(M7*$M$3)+(N7*$N$3)</f>
        <v>163</v>
      </c>
    </row>
    <row r="8" spans="2:16">
      <c r="B8" s="52" t="s">
        <v>123</v>
      </c>
      <c r="C8" s="147"/>
      <c r="D8" s="141"/>
      <c r="E8" s="141"/>
      <c r="F8" s="142">
        <v>90</v>
      </c>
      <c r="G8" s="143">
        <v>139</v>
      </c>
      <c r="H8" s="144"/>
      <c r="I8" s="145">
        <v>26</v>
      </c>
      <c r="J8" s="144"/>
      <c r="K8" s="143">
        <v>22</v>
      </c>
      <c r="L8" s="146"/>
      <c r="M8" s="143">
        <v>57</v>
      </c>
      <c r="N8" s="144"/>
      <c r="O8" s="35">
        <f t="shared" ref="O8:O9" si="1">SUM(F8:N8)</f>
        <v>334</v>
      </c>
      <c r="P8" s="36">
        <f t="shared" ref="P8:P21" si="2">(D8*$D$3)+(E8*$E$3)+(F8*$F$3)+(G8*$G$3)+(H8*$H$3)+(I8*$I$3)+(J8*$J$3)+(K8*$K$3)+(L8*$L$3)+(M8*$M$3)+(N8*$N$3)</f>
        <v>192.75</v>
      </c>
    </row>
    <row r="9" spans="2:16">
      <c r="B9" s="184" t="s">
        <v>124</v>
      </c>
      <c r="C9" s="147"/>
      <c r="D9" s="141"/>
      <c r="E9" s="141"/>
      <c r="F9" s="142"/>
      <c r="G9" s="143">
        <v>260</v>
      </c>
      <c r="H9" s="144"/>
      <c r="I9" s="145"/>
      <c r="J9" s="144"/>
      <c r="K9" s="143"/>
      <c r="L9" s="146"/>
      <c r="M9" s="143"/>
      <c r="N9" s="144"/>
      <c r="O9" s="35">
        <f t="shared" si="1"/>
        <v>260</v>
      </c>
      <c r="P9" s="36">
        <f t="shared" si="2"/>
        <v>65</v>
      </c>
    </row>
    <row r="10" spans="2:16">
      <c r="B10" s="184" t="s">
        <v>125</v>
      </c>
      <c r="C10" s="47" t="s">
        <v>137</v>
      </c>
      <c r="D10" s="141"/>
      <c r="E10" s="141"/>
      <c r="F10" s="142"/>
      <c r="G10" s="143">
        <v>175</v>
      </c>
      <c r="H10" s="144"/>
      <c r="I10" s="145"/>
      <c r="J10" s="144"/>
      <c r="K10" s="143"/>
      <c r="L10" s="146"/>
      <c r="M10" s="143"/>
      <c r="N10" s="144"/>
      <c r="O10" s="35">
        <f t="shared" ref="O10:O12" si="3">SUM(F10:N10)</f>
        <v>175</v>
      </c>
      <c r="P10" s="36">
        <f t="shared" si="2"/>
        <v>43.75</v>
      </c>
    </row>
    <row r="11" spans="2:16">
      <c r="B11" s="184" t="s">
        <v>126</v>
      </c>
      <c r="C11" s="147"/>
      <c r="D11" s="141"/>
      <c r="E11" s="141"/>
      <c r="F11" s="142"/>
      <c r="G11" s="143">
        <v>150</v>
      </c>
      <c r="H11" s="144"/>
      <c r="I11" s="145"/>
      <c r="J11" s="144"/>
      <c r="K11" s="143"/>
      <c r="L11" s="146"/>
      <c r="M11" s="143"/>
      <c r="N11" s="144"/>
      <c r="O11" s="35">
        <f t="shared" si="3"/>
        <v>150</v>
      </c>
      <c r="P11" s="36">
        <f t="shared" si="2"/>
        <v>37.5</v>
      </c>
    </row>
    <row r="12" spans="2:16">
      <c r="B12" s="184" t="s">
        <v>127</v>
      </c>
      <c r="C12" s="147"/>
      <c r="D12" s="141"/>
      <c r="E12" s="141"/>
      <c r="F12" s="142"/>
      <c r="G12" s="143">
        <v>60</v>
      </c>
      <c r="H12" s="144"/>
      <c r="I12" s="145">
        <v>5</v>
      </c>
      <c r="J12" s="144"/>
      <c r="K12" s="143">
        <v>5</v>
      </c>
      <c r="L12" s="146"/>
      <c r="M12" s="143">
        <v>4</v>
      </c>
      <c r="N12" s="144"/>
      <c r="O12" s="35">
        <f t="shared" si="3"/>
        <v>74</v>
      </c>
      <c r="P12" s="36">
        <f t="shared" si="2"/>
        <v>30.5</v>
      </c>
    </row>
    <row r="13" spans="2:16">
      <c r="B13" s="184" t="s">
        <v>128</v>
      </c>
      <c r="C13" s="147"/>
      <c r="D13" s="141"/>
      <c r="E13" s="141"/>
      <c r="F13" s="142"/>
      <c r="G13" s="143">
        <v>38</v>
      </c>
      <c r="H13" s="144"/>
      <c r="I13" s="145"/>
      <c r="J13" s="144"/>
      <c r="K13" s="143"/>
      <c r="L13" s="146"/>
      <c r="M13" s="143">
        <v>25</v>
      </c>
      <c r="N13" s="144"/>
      <c r="O13" s="35">
        <f t="shared" ref="O13:O21" si="4">SUM(F13:N13)</f>
        <v>63</v>
      </c>
      <c r="P13" s="36">
        <f t="shared" si="2"/>
        <v>59.5</v>
      </c>
    </row>
    <row r="14" spans="2:16">
      <c r="B14" s="185" t="s">
        <v>129</v>
      </c>
      <c r="C14" s="147"/>
      <c r="D14" s="141"/>
      <c r="E14" s="141"/>
      <c r="F14" s="142"/>
      <c r="G14" s="143">
        <v>57</v>
      </c>
      <c r="H14" s="144"/>
      <c r="I14" s="145"/>
      <c r="J14" s="144"/>
      <c r="K14" s="143"/>
      <c r="L14" s="146"/>
      <c r="M14" s="143">
        <v>3</v>
      </c>
      <c r="N14" s="144"/>
      <c r="O14" s="35">
        <f t="shared" si="4"/>
        <v>60</v>
      </c>
      <c r="P14" s="36">
        <f t="shared" si="2"/>
        <v>20.25</v>
      </c>
    </row>
    <row r="15" spans="2:16">
      <c r="B15" s="140" t="s">
        <v>130</v>
      </c>
      <c r="C15" s="147"/>
      <c r="D15" s="141"/>
      <c r="E15" s="141"/>
      <c r="F15" s="142"/>
      <c r="G15" s="143">
        <v>60</v>
      </c>
      <c r="H15" s="144"/>
      <c r="I15" s="145"/>
      <c r="J15" s="144"/>
      <c r="K15" s="143"/>
      <c r="L15" s="146"/>
      <c r="M15" s="143"/>
      <c r="N15" s="144"/>
      <c r="O15" s="35">
        <f t="shared" si="4"/>
        <v>60</v>
      </c>
      <c r="P15" s="36">
        <f t="shared" si="2"/>
        <v>15</v>
      </c>
    </row>
    <row r="16" spans="2:16">
      <c r="B16" s="52" t="s">
        <v>131</v>
      </c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>
        <v>40</v>
      </c>
      <c r="N16" s="144"/>
      <c r="O16" s="35">
        <f t="shared" si="4"/>
        <v>40</v>
      </c>
      <c r="P16" s="36">
        <f t="shared" si="2"/>
        <v>80</v>
      </c>
    </row>
    <row r="17" spans="2:16">
      <c r="B17" s="52" t="s">
        <v>132</v>
      </c>
      <c r="C17" s="147"/>
      <c r="D17" s="141"/>
      <c r="E17" s="141"/>
      <c r="F17" s="142"/>
      <c r="G17" s="143">
        <v>30</v>
      </c>
      <c r="H17" s="144"/>
      <c r="I17" s="145"/>
      <c r="J17" s="144"/>
      <c r="K17" s="143"/>
      <c r="L17" s="146"/>
      <c r="M17" s="143"/>
      <c r="N17" s="144"/>
      <c r="O17" s="35">
        <f t="shared" si="4"/>
        <v>30</v>
      </c>
      <c r="P17" s="36">
        <f t="shared" si="2"/>
        <v>7.5</v>
      </c>
    </row>
    <row r="18" spans="2:16">
      <c r="B18" s="52" t="s">
        <v>133</v>
      </c>
      <c r="C18" s="147"/>
      <c r="D18" s="141"/>
      <c r="E18" s="141"/>
      <c r="F18" s="142"/>
      <c r="G18" s="143">
        <v>20</v>
      </c>
      <c r="H18" s="144"/>
      <c r="I18" s="145"/>
      <c r="J18" s="144"/>
      <c r="K18" s="143"/>
      <c r="L18" s="146"/>
      <c r="M18" s="143"/>
      <c r="N18" s="144"/>
      <c r="O18" s="35">
        <f t="shared" si="4"/>
        <v>20</v>
      </c>
      <c r="P18" s="36">
        <f t="shared" si="2"/>
        <v>5</v>
      </c>
    </row>
    <row r="19" spans="2:16">
      <c r="B19" s="52" t="s">
        <v>134</v>
      </c>
      <c r="C19" s="147"/>
      <c r="D19" s="141"/>
      <c r="E19" s="141"/>
      <c r="F19" s="142"/>
      <c r="G19" s="143">
        <v>20</v>
      </c>
      <c r="H19" s="144"/>
      <c r="I19" s="145"/>
      <c r="J19" s="144"/>
      <c r="K19" s="143"/>
      <c r="L19" s="146"/>
      <c r="M19" s="143"/>
      <c r="N19" s="144"/>
      <c r="O19" s="35">
        <f t="shared" si="4"/>
        <v>20</v>
      </c>
      <c r="P19" s="36">
        <f t="shared" si="2"/>
        <v>5</v>
      </c>
    </row>
    <row r="20" spans="2:16">
      <c r="B20" s="52" t="s">
        <v>135</v>
      </c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>
        <v>9</v>
      </c>
      <c r="N20" s="144"/>
      <c r="O20" s="35">
        <f t="shared" si="4"/>
        <v>9</v>
      </c>
      <c r="P20" s="36">
        <f t="shared" si="2"/>
        <v>18</v>
      </c>
    </row>
    <row r="21" spans="2:16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2"/>
        <v>0</v>
      </c>
    </row>
    <row r="22" spans="2:16">
      <c r="B22" s="126"/>
      <c r="C22" s="133"/>
      <c r="D22" s="127"/>
      <c r="E22" s="127"/>
      <c r="F22" s="128"/>
      <c r="G22" s="129"/>
      <c r="H22" s="130"/>
      <c r="I22" s="131"/>
      <c r="J22" s="130"/>
      <c r="K22" s="129"/>
      <c r="L22" s="132"/>
      <c r="M22" s="129"/>
      <c r="N22" s="130"/>
      <c r="O22" s="35">
        <f>SUM(F22:N22)</f>
        <v>0</v>
      </c>
      <c r="P22" s="36">
        <f t="shared" ref="P22" si="5">(D22*$D$3)+(E22*$E$3)+(F22*$F$3)+(G22*$G$3)+(H22*$H$3)+(I22*$I$3)+(J22*$J$3)+(K22*$K$3)+(L22*$L$3)+(M22*$M$3)+(N22*$N$3)</f>
        <v>0</v>
      </c>
    </row>
    <row r="23" spans="2:16" ht="10.8" thickBot="1">
      <c r="B23" s="37" t="s">
        <v>21</v>
      </c>
      <c r="C23" s="37">
        <f t="shared" ref="C23:P23" si="6">SUM(C7:C22)</f>
        <v>0</v>
      </c>
      <c r="D23" s="37">
        <f t="shared" si="6"/>
        <v>0</v>
      </c>
      <c r="E23" s="37">
        <f t="shared" si="6"/>
        <v>0</v>
      </c>
      <c r="F23" s="37">
        <f t="shared" si="6"/>
        <v>90</v>
      </c>
      <c r="G23" s="37">
        <f t="shared" si="6"/>
        <v>1541</v>
      </c>
      <c r="H23" s="37">
        <f t="shared" si="6"/>
        <v>0</v>
      </c>
      <c r="I23" s="37">
        <f t="shared" si="6"/>
        <v>31</v>
      </c>
      <c r="J23" s="37">
        <f t="shared" si="6"/>
        <v>0</v>
      </c>
      <c r="K23" s="37">
        <f t="shared" si="6"/>
        <v>27</v>
      </c>
      <c r="L23" s="37">
        <f t="shared" si="6"/>
        <v>0</v>
      </c>
      <c r="M23" s="37">
        <f t="shared" si="6"/>
        <v>153</v>
      </c>
      <c r="N23" s="37">
        <f t="shared" si="6"/>
        <v>0</v>
      </c>
      <c r="O23" s="37">
        <f t="shared" si="6"/>
        <v>1842</v>
      </c>
      <c r="P23" s="37">
        <f t="shared" si="6"/>
        <v>742.75</v>
      </c>
    </row>
    <row r="24" spans="2:16">
      <c r="F24" s="38"/>
      <c r="G24" s="38"/>
      <c r="H24" s="38"/>
      <c r="I24" s="38"/>
      <c r="J24" s="38"/>
      <c r="K24" s="38"/>
      <c r="L24" s="38"/>
      <c r="M24" s="38"/>
      <c r="N24" s="38"/>
    </row>
    <row r="25" spans="2:16">
      <c r="B25" s="13"/>
      <c r="C25" s="13"/>
      <c r="D25" s="13"/>
      <c r="E25" s="13"/>
      <c r="F25" s="30"/>
      <c r="G25" s="30"/>
      <c r="H25" s="30"/>
      <c r="I25" s="30"/>
      <c r="J25" s="30"/>
      <c r="K25" s="30"/>
      <c r="L25" s="30"/>
      <c r="M25" s="30"/>
      <c r="N25" s="30"/>
      <c r="O25" s="13"/>
      <c r="P25" s="13"/>
    </row>
    <row r="26" spans="2:16" ht="10.8" thickBot="1">
      <c r="B26" s="32" t="s">
        <v>29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2:16">
      <c r="B27" s="52" t="s">
        <v>108</v>
      </c>
      <c r="C27" s="57"/>
      <c r="D27" s="48"/>
      <c r="E27" s="48"/>
      <c r="F27" s="49"/>
      <c r="G27" s="53">
        <v>10</v>
      </c>
      <c r="H27" s="54"/>
      <c r="I27" s="55"/>
      <c r="J27" s="54"/>
      <c r="K27" s="53"/>
      <c r="L27" s="56"/>
      <c r="M27" s="53"/>
      <c r="N27" s="54">
        <v>40</v>
      </c>
      <c r="O27" s="35">
        <f>SUM(F27:N27)</f>
        <v>50</v>
      </c>
      <c r="P27" s="36">
        <f t="shared" ref="P27:P29" si="7">(D27*$D$3)+(E27*$E$3)+(F27*$F$3)+(G27*$G$3)+(H27*$H$3)+(I27*$I$3)+(J27*$J$3)+(K27*$K$3)+(L27*$L$3)+(M27*$M$3)+(N27*$N$3)</f>
        <v>82.5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>SUM(F28:N28)</f>
        <v>0</v>
      </c>
      <c r="P28" s="36">
        <f t="shared" si="7"/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>SUM(F29:N29)</f>
        <v>0</v>
      </c>
      <c r="P29" s="36">
        <f t="shared" si="7"/>
        <v>0</v>
      </c>
    </row>
    <row r="30" spans="2:16" ht="10.8" thickBot="1">
      <c r="B30" s="37" t="s">
        <v>21</v>
      </c>
      <c r="C30" s="37">
        <f>SUM(C27:C29)</f>
        <v>0</v>
      </c>
      <c r="D30" s="37">
        <f>SUM(D27:D29)</f>
        <v>0</v>
      </c>
      <c r="E30" s="37">
        <f>SUM(E27:E29)</f>
        <v>0</v>
      </c>
      <c r="F30" s="37">
        <f>SUM(F27:F29)</f>
        <v>0</v>
      </c>
      <c r="G30" s="37">
        <f>SUM(G27:G29)</f>
        <v>10</v>
      </c>
      <c r="H30" s="37">
        <f t="shared" ref="H30:P30" si="8">SUM(H27:H29)</f>
        <v>0</v>
      </c>
      <c r="I30" s="37">
        <f t="shared" si="8"/>
        <v>0</v>
      </c>
      <c r="J30" s="37">
        <f t="shared" si="8"/>
        <v>0</v>
      </c>
      <c r="K30" s="37">
        <f t="shared" si="8"/>
        <v>0</v>
      </c>
      <c r="L30" s="37">
        <f t="shared" si="8"/>
        <v>0</v>
      </c>
      <c r="M30" s="37">
        <f t="shared" si="8"/>
        <v>0</v>
      </c>
      <c r="N30" s="37">
        <f t="shared" si="8"/>
        <v>40</v>
      </c>
      <c r="O30" s="39">
        <f t="shared" si="8"/>
        <v>50</v>
      </c>
      <c r="P30" s="39">
        <f t="shared" si="8"/>
        <v>82.5</v>
      </c>
    </row>
    <row r="31" spans="2:16">
      <c r="G31" s="38"/>
    </row>
    <row r="32" spans="2:16">
      <c r="B32" s="13"/>
      <c r="C32" s="13"/>
      <c r="D32" s="13"/>
      <c r="E32" s="13"/>
      <c r="F32" s="30"/>
      <c r="G32" s="30"/>
      <c r="H32" s="30"/>
      <c r="I32" s="30"/>
      <c r="J32" s="30"/>
      <c r="K32" s="30"/>
      <c r="L32" s="30"/>
      <c r="M32" s="30"/>
      <c r="N32" s="30"/>
      <c r="O32" s="13"/>
      <c r="P32" s="13"/>
    </row>
    <row r="33" spans="2:16" ht="10.8" thickBot="1">
      <c r="B33" s="32" t="s">
        <v>68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>
      <c r="B34" s="52" t="s">
        <v>136</v>
      </c>
      <c r="C34" s="57"/>
      <c r="D34" s="48"/>
      <c r="E34" s="48"/>
      <c r="F34" s="49"/>
      <c r="G34" s="53">
        <v>14</v>
      </c>
      <c r="H34" s="54"/>
      <c r="I34" s="55"/>
      <c r="J34" s="54"/>
      <c r="K34" s="53"/>
      <c r="L34" s="56"/>
      <c r="M34" s="53">
        <v>1</v>
      </c>
      <c r="N34" s="54"/>
      <c r="O34" s="35">
        <f t="shared" ref="O34:O36" si="9">SUM(F34:N34)</f>
        <v>15</v>
      </c>
      <c r="P34" s="36">
        <f t="shared" ref="P34:P36" si="10">(D34*$D$3)+(E34*$E$3)+(F34*$F$3)+(G34*$G$3)+(H34*$H$3)+(I34*$I$3)+(J34*$J$3)+(K34*$K$3)+(L34*$L$3)+(M34*$M$3)+(N34*$N$3)</f>
        <v>5.5</v>
      </c>
    </row>
    <row r="35" spans="2:16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9"/>
        <v>0</v>
      </c>
      <c r="P35" s="36">
        <f t="shared" ref="P35" si="11">(D35*$D$3)+(E35*$E$3)+(F35*$F$3)+(G35*$G$3)+(H35*$H$3)+(I35*$I$3)+(J35*$J$3)+(K35*$K$3)+(L35*$L$3)+(M35*$M$3)+(N35*$N$3)</f>
        <v>0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9"/>
        <v>0</v>
      </c>
      <c r="P36" s="36">
        <f t="shared" si="10"/>
        <v>0</v>
      </c>
    </row>
    <row r="37" spans="2:16" ht="10.8" thickBot="1">
      <c r="B37" s="37" t="s">
        <v>21</v>
      </c>
      <c r="C37" s="37">
        <f t="shared" ref="C37:P37" si="12">SUM(C34:C36)</f>
        <v>0</v>
      </c>
      <c r="D37" s="37">
        <f t="shared" si="12"/>
        <v>0</v>
      </c>
      <c r="E37" s="37">
        <f t="shared" si="12"/>
        <v>0</v>
      </c>
      <c r="F37" s="37">
        <f t="shared" si="12"/>
        <v>0</v>
      </c>
      <c r="G37" s="37">
        <f t="shared" si="12"/>
        <v>14</v>
      </c>
      <c r="H37" s="37">
        <f t="shared" si="12"/>
        <v>0</v>
      </c>
      <c r="I37" s="37">
        <f t="shared" si="12"/>
        <v>0</v>
      </c>
      <c r="J37" s="37">
        <f t="shared" si="12"/>
        <v>0</v>
      </c>
      <c r="K37" s="37">
        <f t="shared" si="12"/>
        <v>0</v>
      </c>
      <c r="L37" s="37">
        <f t="shared" si="12"/>
        <v>0</v>
      </c>
      <c r="M37" s="37">
        <f t="shared" si="12"/>
        <v>1</v>
      </c>
      <c r="N37" s="37">
        <f t="shared" si="12"/>
        <v>0</v>
      </c>
      <c r="O37" s="39">
        <f t="shared" si="12"/>
        <v>15</v>
      </c>
      <c r="P37" s="39">
        <f t="shared" si="12"/>
        <v>5.5</v>
      </c>
    </row>
    <row r="38" spans="2:16">
      <c r="G38" s="38"/>
    </row>
    <row r="39" spans="2:16" ht="13.2">
      <c r="B39" s="2"/>
      <c r="C39" s="2"/>
      <c r="D39" s="2"/>
      <c r="E39" s="2"/>
      <c r="F39" s="43"/>
      <c r="G39" s="43"/>
      <c r="H39" s="43"/>
      <c r="I39" s="43"/>
      <c r="J39" s="43"/>
      <c r="K39" s="43"/>
      <c r="L39" s="43"/>
      <c r="M39" s="43"/>
      <c r="N39" s="43"/>
      <c r="O39" s="2"/>
      <c r="P39" s="2"/>
    </row>
    <row r="40" spans="2:16">
      <c r="M40" s="44" t="s">
        <v>21</v>
      </c>
      <c r="O40" s="45">
        <f>O37+O30+O23</f>
        <v>1907</v>
      </c>
      <c r="P40" s="46">
        <f>P37+P30+P23</f>
        <v>830.75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92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0</v>
      </c>
      <c r="P16" s="42">
        <f t="shared" si="5"/>
        <v>0</v>
      </c>
    </row>
    <row r="19" spans="2:16" ht="10.8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46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2" spans="2:16" ht="10.8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0</v>
      </c>
      <c r="P50" s="46">
        <f>P10+P16+P24+P31+P39+P46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43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126" sqref="O126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143</v>
      </c>
      <c r="C15" s="153"/>
      <c r="D15" s="154"/>
      <c r="E15" s="154"/>
      <c r="F15" s="155"/>
      <c r="G15" s="156"/>
      <c r="H15" s="157">
        <v>270</v>
      </c>
      <c r="I15" s="158"/>
      <c r="J15" s="157">
        <v>78</v>
      </c>
      <c r="K15" s="156"/>
      <c r="L15" s="159">
        <v>81</v>
      </c>
      <c r="M15" s="156"/>
      <c r="N15" s="157">
        <v>6</v>
      </c>
      <c r="O15" s="35">
        <f>SUM(C15:N15)</f>
        <v>435</v>
      </c>
      <c r="P15" s="36">
        <f t="shared" ref="P15:P17" si="3">(D15*$D$3)+(E15*$E$3)+(F15*$F$3)+(G15*$G$3)+(H15*$H$3)+(I15*$I$3)+(J15*$J$3)+(K15*$K$3)+(L15*$L$3)+(M15*$M$3)+(N15*$N$3)</f>
        <v>199.5</v>
      </c>
    </row>
    <row r="16" spans="2:16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" si="4">SUM(F16:N16)</f>
        <v>0</v>
      </c>
      <c r="P16" s="36">
        <f t="shared" si="3"/>
        <v>0</v>
      </c>
    </row>
    <row r="17" spans="1:16">
      <c r="B17" s="140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>SUM(F17:N17)</f>
        <v>0</v>
      </c>
      <c r="P17" s="36">
        <f t="shared" si="3"/>
        <v>0</v>
      </c>
    </row>
    <row r="18" spans="1:16" ht="10.8" thickBot="1">
      <c r="B18" s="37" t="s">
        <v>21</v>
      </c>
      <c r="C18" s="37">
        <f t="shared" ref="C18:P18" si="5">SUM(C15:C17)</f>
        <v>0</v>
      </c>
      <c r="D18" s="37">
        <f t="shared" si="5"/>
        <v>0</v>
      </c>
      <c r="E18" s="37">
        <f t="shared" si="5"/>
        <v>0</v>
      </c>
      <c r="F18" s="37">
        <f t="shared" si="5"/>
        <v>0</v>
      </c>
      <c r="G18" s="37">
        <f t="shared" si="5"/>
        <v>0</v>
      </c>
      <c r="H18" s="37">
        <f t="shared" si="5"/>
        <v>270</v>
      </c>
      <c r="I18" s="37">
        <f t="shared" si="5"/>
        <v>0</v>
      </c>
      <c r="J18" s="37">
        <f t="shared" si="5"/>
        <v>78</v>
      </c>
      <c r="K18" s="37">
        <f t="shared" si="5"/>
        <v>0</v>
      </c>
      <c r="L18" s="37">
        <f t="shared" si="5"/>
        <v>81</v>
      </c>
      <c r="M18" s="37">
        <f t="shared" si="5"/>
        <v>0</v>
      </c>
      <c r="N18" s="37">
        <f t="shared" si="5"/>
        <v>6</v>
      </c>
      <c r="O18" s="100">
        <f t="shared" si="5"/>
        <v>435</v>
      </c>
      <c r="P18" s="37">
        <f t="shared" si="5"/>
        <v>199.5</v>
      </c>
    </row>
    <row r="19" spans="1:16">
      <c r="F19" s="38"/>
      <c r="G19" s="38"/>
      <c r="H19" s="38"/>
      <c r="I19" s="38"/>
      <c r="J19" s="38"/>
      <c r="K19" s="38"/>
      <c r="L19" s="38"/>
      <c r="M19" s="38"/>
      <c r="N19" s="38"/>
    </row>
    <row r="20" spans="1:16">
      <c r="B20" s="13"/>
      <c r="C20" s="13"/>
      <c r="D20" s="13"/>
      <c r="E20" s="13"/>
      <c r="F20" s="30"/>
      <c r="G20" s="30"/>
      <c r="H20" s="30"/>
      <c r="I20" s="30"/>
      <c r="J20" s="30"/>
      <c r="K20" s="30"/>
      <c r="L20" s="30"/>
      <c r="M20" s="30"/>
      <c r="N20" s="30"/>
      <c r="O20" s="13"/>
      <c r="P20" s="13"/>
    </row>
    <row r="21" spans="1:16" ht="10.8" thickBot="1">
      <c r="B21" s="32" t="s">
        <v>22</v>
      </c>
      <c r="C21" s="32"/>
      <c r="D21" s="32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4"/>
      <c r="P21" s="34"/>
    </row>
    <row r="22" spans="1:16" ht="11.25" customHeight="1">
      <c r="A22" s="119"/>
      <c r="B22" s="180" t="s">
        <v>109</v>
      </c>
      <c r="C22" s="58"/>
      <c r="D22" s="48"/>
      <c r="E22" s="48"/>
      <c r="F22" s="49"/>
      <c r="G22" s="110">
        <v>30</v>
      </c>
      <c r="H22" s="116"/>
      <c r="I22" s="110"/>
      <c r="J22" s="48"/>
      <c r="K22" s="110"/>
      <c r="L22" s="116"/>
      <c r="M22" s="110"/>
      <c r="N22" s="116">
        <v>5</v>
      </c>
      <c r="O22" s="110">
        <f t="shared" ref="O22:O36" si="6">SUM(F22:N22)+(E22*18)+(D22*9)</f>
        <v>35</v>
      </c>
      <c r="P22" s="36">
        <f t="shared" ref="P22:P36" si="7">(D22*$D$3)+(E22*$E$3)+(F22*$F$3)+(G22*$G$3)+(H22*$H$3)+(I22*$I$3)+(J22*$J$3)+(K22*$K$3)+(L22*$L$3)+(M22*$M$3)+(N22*$N$3)</f>
        <v>17.5</v>
      </c>
    </row>
    <row r="23" spans="1:16" ht="11.25" customHeight="1">
      <c r="A23" s="119"/>
      <c r="B23" s="181" t="s">
        <v>110</v>
      </c>
      <c r="C23" s="58"/>
      <c r="D23" s="48"/>
      <c r="E23" s="48"/>
      <c r="F23" s="49"/>
      <c r="G23" s="110">
        <v>135</v>
      </c>
      <c r="H23" s="116"/>
      <c r="I23" s="110"/>
      <c r="J23" s="48"/>
      <c r="K23" s="110">
        <v>21</v>
      </c>
      <c r="L23" s="116"/>
      <c r="M23" s="110"/>
      <c r="N23" s="116">
        <v>16</v>
      </c>
      <c r="O23" s="110">
        <f t="shared" si="6"/>
        <v>172</v>
      </c>
      <c r="P23" s="36">
        <f t="shared" ref="P23:P25" si="8">(D23*$D$3)+(E23*$E$3)+(F23*$F$3)+(G23*$G$3)+(H23*$H$3)+(I23*$I$3)+(J23*$J$3)+(K23*$K$3)+(L23*$L$3)+(M23*$M$3)+(N23*$N$3)</f>
        <v>86.75</v>
      </c>
    </row>
    <row r="24" spans="1:16" ht="11.25" customHeight="1">
      <c r="A24" s="119"/>
      <c r="B24" s="181" t="s">
        <v>111</v>
      </c>
      <c r="C24" s="58"/>
      <c r="D24" s="48"/>
      <c r="E24" s="48"/>
      <c r="F24" s="49"/>
      <c r="G24" s="110"/>
      <c r="H24" s="116"/>
      <c r="I24" s="110"/>
      <c r="J24" s="48"/>
      <c r="K24" s="110"/>
      <c r="L24" s="116"/>
      <c r="M24" s="110"/>
      <c r="N24" s="116">
        <v>15</v>
      </c>
      <c r="O24" s="110">
        <f t="shared" si="6"/>
        <v>15</v>
      </c>
      <c r="P24" s="36">
        <f t="shared" si="8"/>
        <v>30</v>
      </c>
    </row>
    <row r="25" spans="1:16" ht="11.25" customHeight="1">
      <c r="A25" s="119"/>
      <c r="B25" s="180" t="s">
        <v>112</v>
      </c>
      <c r="C25" s="58"/>
      <c r="D25" s="48"/>
      <c r="E25" s="48"/>
      <c r="F25" s="49"/>
      <c r="G25" s="110"/>
      <c r="H25" s="116"/>
      <c r="I25" s="110"/>
      <c r="J25" s="48"/>
      <c r="K25" s="110"/>
      <c r="L25" s="116"/>
      <c r="M25" s="110"/>
      <c r="N25" s="116">
        <v>7</v>
      </c>
      <c r="O25" s="110">
        <f t="shared" si="6"/>
        <v>7</v>
      </c>
      <c r="P25" s="36">
        <f t="shared" si="8"/>
        <v>14</v>
      </c>
    </row>
    <row r="26" spans="1:16" ht="11.25" customHeight="1">
      <c r="A26" s="119"/>
      <c r="B26" s="180" t="s">
        <v>113</v>
      </c>
      <c r="C26" s="58"/>
      <c r="D26" s="48"/>
      <c r="E26" s="48"/>
      <c r="F26" s="49"/>
      <c r="G26" s="110">
        <v>25</v>
      </c>
      <c r="H26" s="116"/>
      <c r="I26" s="110"/>
      <c r="J26" s="48"/>
      <c r="K26" s="110">
        <v>1</v>
      </c>
      <c r="L26" s="116"/>
      <c r="M26" s="110"/>
      <c r="N26" s="116"/>
      <c r="O26" s="110">
        <f t="shared" si="6"/>
        <v>26</v>
      </c>
      <c r="P26" s="36">
        <f t="shared" ref="P26:P34" si="9">(D26*$D$3)+(E26*$E$3)+(F26*$F$3)+(G26*$G$3)+(H26*$H$3)+(I26*$I$3)+(J26*$J$3)+(K26*$K$3)+(L26*$L$3)+(M26*$M$3)+(N26*$N$3)</f>
        <v>7.25</v>
      </c>
    </row>
    <row r="27" spans="1:16" ht="11.25" customHeight="1">
      <c r="A27" s="119"/>
      <c r="B27" s="181" t="s">
        <v>114</v>
      </c>
      <c r="C27" s="58"/>
      <c r="D27" s="48"/>
      <c r="E27" s="48"/>
      <c r="F27" s="49"/>
      <c r="G27" s="110">
        <v>25</v>
      </c>
      <c r="H27" s="116"/>
      <c r="I27" s="110"/>
      <c r="J27" s="48"/>
      <c r="K27" s="110">
        <v>5</v>
      </c>
      <c r="L27" s="116"/>
      <c r="M27" s="110"/>
      <c r="N27" s="116"/>
      <c r="O27" s="110">
        <f t="shared" si="6"/>
        <v>30</v>
      </c>
      <c r="P27" s="36">
        <f t="shared" si="9"/>
        <v>11.25</v>
      </c>
    </row>
    <row r="28" spans="1:16" ht="11.25" customHeight="1">
      <c r="A28" s="119"/>
      <c r="B28" s="180" t="s">
        <v>115</v>
      </c>
      <c r="C28" s="58"/>
      <c r="D28" s="48">
        <v>1</v>
      </c>
      <c r="E28" s="48">
        <v>1</v>
      </c>
      <c r="F28" s="49"/>
      <c r="G28" s="110">
        <v>1</v>
      </c>
      <c r="H28" s="116"/>
      <c r="I28" s="110"/>
      <c r="J28" s="48"/>
      <c r="K28" s="110"/>
      <c r="L28" s="116"/>
      <c r="M28" s="110"/>
      <c r="N28" s="116">
        <v>3</v>
      </c>
      <c r="O28" s="110">
        <f t="shared" si="6"/>
        <v>31</v>
      </c>
      <c r="P28" s="36">
        <f t="shared" si="9"/>
        <v>114.25</v>
      </c>
    </row>
    <row r="29" spans="1:16" ht="11.25" customHeight="1">
      <c r="A29" s="119"/>
      <c r="B29" s="181" t="s">
        <v>116</v>
      </c>
      <c r="C29" s="58"/>
      <c r="D29" s="48"/>
      <c r="E29" s="48"/>
      <c r="F29" s="49"/>
      <c r="G29" s="110">
        <v>103</v>
      </c>
      <c r="H29" s="116"/>
      <c r="I29" s="110"/>
      <c r="J29" s="48"/>
      <c r="K29" s="110">
        <v>9</v>
      </c>
      <c r="L29" s="116"/>
      <c r="M29" s="110"/>
      <c r="N29" s="116">
        <v>6</v>
      </c>
      <c r="O29" s="110">
        <f t="shared" si="6"/>
        <v>118</v>
      </c>
      <c r="P29" s="36">
        <f t="shared" si="9"/>
        <v>46.75</v>
      </c>
    </row>
    <row r="30" spans="1:16" ht="11.25" customHeight="1">
      <c r="A30" s="119"/>
      <c r="B30" s="181" t="s">
        <v>117</v>
      </c>
      <c r="C30" s="58"/>
      <c r="D30" s="48"/>
      <c r="E30" s="48"/>
      <c r="F30" s="49"/>
      <c r="G30" s="110"/>
      <c r="H30" s="116"/>
      <c r="I30" s="110">
        <v>50</v>
      </c>
      <c r="J30" s="48"/>
      <c r="K30" s="110"/>
      <c r="L30" s="116"/>
      <c r="M30" s="110"/>
      <c r="N30" s="116">
        <v>2</v>
      </c>
      <c r="O30" s="110">
        <f t="shared" si="6"/>
        <v>52</v>
      </c>
      <c r="P30" s="36">
        <f t="shared" si="9"/>
        <v>29</v>
      </c>
    </row>
    <row r="31" spans="1:16" ht="11.25" customHeight="1">
      <c r="A31" s="119"/>
      <c r="B31" s="180" t="s">
        <v>118</v>
      </c>
      <c r="C31" s="58"/>
      <c r="D31" s="48"/>
      <c r="E31" s="48"/>
      <c r="F31" s="49"/>
      <c r="G31" s="110">
        <v>200</v>
      </c>
      <c r="H31" s="116"/>
      <c r="I31" s="110"/>
      <c r="J31" s="48"/>
      <c r="K31" s="110"/>
      <c r="L31" s="116"/>
      <c r="M31" s="110"/>
      <c r="N31" s="116"/>
      <c r="O31" s="110">
        <f t="shared" si="6"/>
        <v>200</v>
      </c>
      <c r="P31" s="36">
        <f t="shared" si="9"/>
        <v>50</v>
      </c>
    </row>
    <row r="32" spans="1:16" ht="11.25" customHeight="1">
      <c r="A32" s="119"/>
      <c r="B32" s="181" t="s">
        <v>119</v>
      </c>
      <c r="C32" s="58"/>
      <c r="D32" s="48"/>
      <c r="E32" s="48"/>
      <c r="F32" s="49"/>
      <c r="G32" s="110">
        <v>39</v>
      </c>
      <c r="H32" s="116"/>
      <c r="I32" s="110"/>
      <c r="J32" s="48"/>
      <c r="K32" s="110"/>
      <c r="L32" s="116">
        <v>6</v>
      </c>
      <c r="M32" s="110"/>
      <c r="N32" s="116">
        <v>8</v>
      </c>
      <c r="O32" s="110">
        <f t="shared" si="6"/>
        <v>53</v>
      </c>
      <c r="P32" s="36">
        <f t="shared" si="9"/>
        <v>31.75</v>
      </c>
    </row>
    <row r="33" spans="1:16" ht="11.25" customHeight="1">
      <c r="A33" s="119"/>
      <c r="B33" s="181" t="s">
        <v>120</v>
      </c>
      <c r="C33" s="58"/>
      <c r="D33" s="48"/>
      <c r="E33" s="48"/>
      <c r="F33" s="49"/>
      <c r="G33" s="110">
        <v>1</v>
      </c>
      <c r="H33" s="116"/>
      <c r="I33" s="110"/>
      <c r="J33" s="48"/>
      <c r="K33" s="110"/>
      <c r="L33" s="116"/>
      <c r="M33" s="110"/>
      <c r="N33" s="116">
        <v>21</v>
      </c>
      <c r="O33" s="110">
        <f t="shared" si="6"/>
        <v>22</v>
      </c>
      <c r="P33" s="36">
        <f t="shared" si="9"/>
        <v>42.25</v>
      </c>
    </row>
    <row r="34" spans="1:16" ht="11.25" customHeight="1">
      <c r="A34" s="119"/>
      <c r="B34" s="181" t="s">
        <v>121</v>
      </c>
      <c r="C34" s="58"/>
      <c r="D34" s="48"/>
      <c r="E34" s="48"/>
      <c r="F34" s="49">
        <v>2274</v>
      </c>
      <c r="G34" s="110"/>
      <c r="H34" s="116"/>
      <c r="I34" s="110"/>
      <c r="J34" s="48"/>
      <c r="K34" s="110"/>
      <c r="L34" s="116"/>
      <c r="M34" s="110"/>
      <c r="N34" s="116"/>
      <c r="O34" s="110">
        <f t="shared" si="6"/>
        <v>2274</v>
      </c>
      <c r="P34" s="36">
        <f t="shared" si="9"/>
        <v>227.4</v>
      </c>
    </row>
    <row r="35" spans="1:16" ht="11.25" customHeight="1">
      <c r="A35" s="119"/>
      <c r="B35" s="180"/>
      <c r="C35" s="58"/>
      <c r="D35" s="48"/>
      <c r="E35" s="48"/>
      <c r="F35" s="49"/>
      <c r="G35" s="110"/>
      <c r="H35" s="116"/>
      <c r="I35" s="110"/>
      <c r="J35" s="48"/>
      <c r="K35" s="110"/>
      <c r="L35" s="116"/>
      <c r="M35" s="110"/>
      <c r="N35" s="116"/>
      <c r="O35" s="110">
        <f t="shared" si="6"/>
        <v>0</v>
      </c>
      <c r="P35" s="36">
        <f t="shared" ref="P35" si="10">(D35*$D$3)+(E35*$E$3)+(F35*$F$3)+(G35*$G$3)+(H35*$H$3)+(I35*$I$3)+(J35*$J$3)+(K35*$K$3)+(L35*$L$3)+(M35*$M$3)+(N35*$N$3)</f>
        <v>0</v>
      </c>
    </row>
    <row r="36" spans="1:16" ht="11.25" customHeight="1">
      <c r="A36" s="119"/>
      <c r="B36" s="181"/>
      <c r="C36" s="58"/>
      <c r="D36" s="48"/>
      <c r="E36" s="48"/>
      <c r="F36" s="49"/>
      <c r="G36" s="110"/>
      <c r="H36" s="116"/>
      <c r="I36" s="110"/>
      <c r="J36" s="48"/>
      <c r="K36" s="110"/>
      <c r="L36" s="116"/>
      <c r="M36" s="110"/>
      <c r="N36" s="116"/>
      <c r="O36" s="110">
        <f t="shared" si="6"/>
        <v>0</v>
      </c>
      <c r="P36" s="36">
        <f t="shared" si="7"/>
        <v>0</v>
      </c>
    </row>
    <row r="37" spans="1:16" ht="10.8" thickBot="1">
      <c r="B37" s="37"/>
      <c r="C37" s="40">
        <f t="shared" ref="C37:P37" si="11">SUM(C22:C36)</f>
        <v>0</v>
      </c>
      <c r="D37" s="40">
        <f t="shared" si="11"/>
        <v>1</v>
      </c>
      <c r="E37" s="40">
        <f t="shared" si="11"/>
        <v>1</v>
      </c>
      <c r="F37" s="40">
        <f t="shared" si="11"/>
        <v>2274</v>
      </c>
      <c r="G37" s="40">
        <f t="shared" si="11"/>
        <v>559</v>
      </c>
      <c r="H37" s="40">
        <f t="shared" si="11"/>
        <v>0</v>
      </c>
      <c r="I37" s="40">
        <f t="shared" si="11"/>
        <v>50</v>
      </c>
      <c r="J37" s="40">
        <f t="shared" si="11"/>
        <v>0</v>
      </c>
      <c r="K37" s="40">
        <f t="shared" si="11"/>
        <v>36</v>
      </c>
      <c r="L37" s="40">
        <f t="shared" si="11"/>
        <v>6</v>
      </c>
      <c r="M37" s="40">
        <f t="shared" si="11"/>
        <v>0</v>
      </c>
      <c r="N37" s="40">
        <f t="shared" si="11"/>
        <v>83</v>
      </c>
      <c r="O37" s="41">
        <f t="shared" si="11"/>
        <v>3035</v>
      </c>
      <c r="P37" s="42">
        <f t="shared" si="11"/>
        <v>708.15</v>
      </c>
    </row>
    <row r="38" spans="1:16">
      <c r="G38" s="38"/>
    </row>
    <row r="39" spans="1:16" hidden="1">
      <c r="G39" s="38"/>
    </row>
    <row r="40" spans="1:16" ht="10.8" hidden="1" thickBot="1">
      <c r="B40" s="32" t="s">
        <v>49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idden="1">
      <c r="A41" s="119"/>
      <c r="B41" s="181"/>
      <c r="C41" s="58"/>
      <c r="D41" s="48"/>
      <c r="E41" s="48"/>
      <c r="F41" s="49"/>
      <c r="G41" s="110"/>
      <c r="H41" s="116"/>
      <c r="I41" s="110"/>
      <c r="J41" s="48"/>
      <c r="K41" s="110"/>
      <c r="L41" s="116"/>
      <c r="M41" s="110"/>
      <c r="N41" s="120"/>
      <c r="O41" s="110">
        <f>SUM(F41:N41)+(E41*18)+(D41*9)</f>
        <v>0</v>
      </c>
      <c r="P41" s="36">
        <f t="shared" ref="P41:P46" si="12">(D41*$D$3)+(E41*$E$3)+(F41*$F$3)+(G41*$G$3)+(H41*$H$3)+(I41*$I$3)+(J41*$J$3)+(K41*$K$3)+(L41*$L$3)+(M41*$M$3)+(N41*$N$3)</f>
        <v>0</v>
      </c>
    </row>
    <row r="42" spans="1:16" hidden="1">
      <c r="A42" s="119"/>
      <c r="B42" s="181"/>
      <c r="C42" s="58"/>
      <c r="D42" s="48"/>
      <c r="E42" s="48"/>
      <c r="F42" s="49"/>
      <c r="G42" s="110"/>
      <c r="H42" s="116"/>
      <c r="I42" s="110"/>
      <c r="J42" s="48"/>
      <c r="K42" s="110"/>
      <c r="L42" s="116"/>
      <c r="M42" s="110"/>
      <c r="N42" s="120"/>
      <c r="O42" s="117">
        <f t="shared" ref="O42" si="13">SUM(F42:N42)</f>
        <v>0</v>
      </c>
      <c r="P42" s="36">
        <f t="shared" ref="P42:P43" si="14">(D42*$D$3)+(E42*$E$3)+(F42*$F$3)+(G42*$G$3)+(H42*$H$3)+(I42*$I$3)+(J42*$J$3)+(K42*$K$3)+(L42*$L$3)+(M42*$M$3)+(N42*$N$3)</f>
        <v>0</v>
      </c>
    </row>
    <row r="43" spans="1:16" hidden="1">
      <c r="A43" s="119"/>
      <c r="B43" s="180"/>
      <c r="C43" s="58"/>
      <c r="D43" s="48"/>
      <c r="E43" s="48"/>
      <c r="F43" s="49"/>
      <c r="G43" s="110"/>
      <c r="H43" s="116"/>
      <c r="I43" s="110"/>
      <c r="J43" s="48"/>
      <c r="K43" s="110"/>
      <c r="L43" s="116"/>
      <c r="M43" s="110"/>
      <c r="N43" s="120"/>
      <c r="O43" s="117">
        <f t="shared" ref="O43" si="15">SUM(F43:N43)</f>
        <v>0</v>
      </c>
      <c r="P43" s="36">
        <f t="shared" si="14"/>
        <v>0</v>
      </c>
    </row>
    <row r="44" spans="1:16" hidden="1">
      <c r="A44" s="119"/>
      <c r="B44" s="181"/>
      <c r="C44" s="58"/>
      <c r="D44" s="48"/>
      <c r="E44" s="48"/>
      <c r="F44" s="49"/>
      <c r="G44" s="110"/>
      <c r="H44" s="116"/>
      <c r="I44" s="110"/>
      <c r="J44" s="48"/>
      <c r="K44" s="110"/>
      <c r="L44" s="116"/>
      <c r="M44" s="110"/>
      <c r="N44" s="120"/>
      <c r="O44" s="117">
        <f t="shared" ref="O44:O46" si="16">SUM(F44:N44)</f>
        <v>0</v>
      </c>
      <c r="P44" s="36">
        <f t="shared" si="12"/>
        <v>0</v>
      </c>
    </row>
    <row r="45" spans="1:16" hidden="1">
      <c r="A45" s="119"/>
      <c r="B45" s="180"/>
      <c r="C45" s="58"/>
      <c r="D45" s="48"/>
      <c r="E45" s="48"/>
      <c r="F45" s="49"/>
      <c r="G45" s="110"/>
      <c r="H45" s="116"/>
      <c r="I45" s="110"/>
      <c r="J45" s="48"/>
      <c r="K45" s="110"/>
      <c r="L45" s="116"/>
      <c r="M45" s="110"/>
      <c r="N45" s="120"/>
      <c r="O45" s="117">
        <f t="shared" ref="O45" si="17">SUM(F45:N45)</f>
        <v>0</v>
      </c>
      <c r="P45" s="36">
        <f t="shared" si="12"/>
        <v>0</v>
      </c>
    </row>
    <row r="46" spans="1:16" ht="12.75" hidden="1" customHeight="1">
      <c r="A46" s="119"/>
      <c r="B46" s="180"/>
      <c r="C46" s="58"/>
      <c r="D46" s="48"/>
      <c r="E46" s="48"/>
      <c r="F46" s="49"/>
      <c r="G46" s="123"/>
      <c r="H46" s="124"/>
      <c r="I46" s="121"/>
      <c r="K46" s="121"/>
      <c r="L46" s="101"/>
      <c r="M46" s="121"/>
      <c r="O46" s="118">
        <f t="shared" si="16"/>
        <v>0</v>
      </c>
      <c r="P46" s="36">
        <f t="shared" si="12"/>
        <v>0</v>
      </c>
    </row>
    <row r="47" spans="1:16" ht="10.8" hidden="1" thickBot="1">
      <c r="B47" s="37" t="s">
        <v>21</v>
      </c>
      <c r="C47" s="37">
        <f t="shared" ref="C47:P47" si="18">SUM(C41:C46)</f>
        <v>0</v>
      </c>
      <c r="D47" s="37">
        <f t="shared" si="18"/>
        <v>0</v>
      </c>
      <c r="E47" s="37">
        <f t="shared" si="18"/>
        <v>0</v>
      </c>
      <c r="F47" s="37">
        <f t="shared" si="18"/>
        <v>0</v>
      </c>
      <c r="G47" s="122">
        <f t="shared" si="18"/>
        <v>0</v>
      </c>
      <c r="H47" s="122">
        <f t="shared" si="18"/>
        <v>0</v>
      </c>
      <c r="I47" s="40">
        <f t="shared" si="18"/>
        <v>0</v>
      </c>
      <c r="J47" s="40">
        <f t="shared" si="18"/>
        <v>0</v>
      </c>
      <c r="K47" s="40">
        <f t="shared" si="18"/>
        <v>0</v>
      </c>
      <c r="L47" s="40">
        <f t="shared" si="18"/>
        <v>0</v>
      </c>
      <c r="M47" s="40">
        <f t="shared" si="18"/>
        <v>0</v>
      </c>
      <c r="N47" s="40">
        <f t="shared" si="18"/>
        <v>0</v>
      </c>
      <c r="O47" s="41">
        <f t="shared" si="18"/>
        <v>0</v>
      </c>
      <c r="P47" s="42">
        <f t="shared" si="18"/>
        <v>0</v>
      </c>
    </row>
    <row r="48" spans="1:16" hidden="1">
      <c r="B48" s="44"/>
      <c r="C48" s="44"/>
      <c r="D48" s="44"/>
      <c r="E48" s="44"/>
      <c r="F48" s="44"/>
      <c r="G48" s="45"/>
      <c r="H48" s="45"/>
      <c r="I48" s="45"/>
      <c r="J48" s="45"/>
      <c r="K48" s="45"/>
      <c r="L48" s="45"/>
      <c r="M48" s="45"/>
      <c r="N48" s="45"/>
      <c r="O48" s="50"/>
      <c r="P48" s="51"/>
    </row>
    <row r="49" spans="1:16" hidden="1">
      <c r="B49" s="44"/>
      <c r="C49" s="44"/>
      <c r="D49" s="44"/>
      <c r="E49" s="44"/>
      <c r="F49" s="44"/>
      <c r="G49" s="45"/>
      <c r="H49" s="45"/>
      <c r="I49" s="45"/>
      <c r="J49" s="45"/>
      <c r="K49" s="45"/>
      <c r="L49" s="45"/>
      <c r="M49" s="45"/>
      <c r="N49" s="45"/>
      <c r="O49" s="50"/>
      <c r="P49" s="51"/>
    </row>
    <row r="50" spans="1:16" ht="10.8" hidden="1" thickBot="1">
      <c r="B50" s="32" t="s">
        <v>79</v>
      </c>
      <c r="C50" s="32"/>
      <c r="D50" s="32"/>
      <c r="E50" s="32"/>
      <c r="F50" s="33"/>
      <c r="G50" s="33"/>
      <c r="H50" s="33"/>
      <c r="I50" s="33"/>
      <c r="J50" s="33"/>
      <c r="K50" s="33"/>
      <c r="L50" s="33"/>
      <c r="M50" s="33"/>
      <c r="N50" s="33"/>
      <c r="O50" s="34"/>
      <c r="P50" s="34"/>
    </row>
    <row r="51" spans="1:16" hidden="1">
      <c r="B51" s="52" t="s">
        <v>71</v>
      </c>
      <c r="C51" s="48"/>
      <c r="D51" s="48"/>
      <c r="E51" s="48"/>
      <c r="F51" s="49"/>
      <c r="G51" s="53"/>
      <c r="H51" s="54"/>
      <c r="I51" s="55"/>
      <c r="J51" s="54"/>
      <c r="K51" s="53"/>
      <c r="L51" s="56"/>
      <c r="M51" s="53"/>
      <c r="N51" s="54"/>
      <c r="O51" s="35">
        <f>SUM(F51:N51)</f>
        <v>0</v>
      </c>
      <c r="P51" s="36">
        <f t="shared" ref="P51:P52" si="19">(D51*$D$3)+(E51*$E$3)+(F51*$F$3)+(G51*$G$3)+(H51*$H$3)+(I51*$I$3)+(J51*$J$3)+(K51*$K$3)+(L51*$L$3)+(M51*$M$3)+(N51*$N$3)</f>
        <v>0</v>
      </c>
    </row>
    <row r="52" spans="1:16" hidden="1">
      <c r="B52" s="52"/>
      <c r="C52" s="58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>SUM(F52:N52)</f>
        <v>0</v>
      </c>
      <c r="P52" s="36">
        <f t="shared" si="19"/>
        <v>0</v>
      </c>
    </row>
    <row r="53" spans="1:16" ht="10.8" hidden="1" thickBot="1">
      <c r="B53" s="37" t="s">
        <v>21</v>
      </c>
      <c r="C53" s="37">
        <f t="shared" ref="C53:D53" si="20">SUM(C52:C52)</f>
        <v>0</v>
      </c>
      <c r="D53" s="37">
        <f t="shared" si="20"/>
        <v>0</v>
      </c>
      <c r="E53" s="41">
        <f t="shared" ref="E53:N53" si="21">SUM(E51:E52)</f>
        <v>0</v>
      </c>
      <c r="F53" s="41">
        <f t="shared" si="21"/>
        <v>0</v>
      </c>
      <c r="G53" s="41">
        <f t="shared" si="21"/>
        <v>0</v>
      </c>
      <c r="H53" s="41">
        <f t="shared" si="21"/>
        <v>0</v>
      </c>
      <c r="I53" s="41">
        <f t="shared" si="21"/>
        <v>0</v>
      </c>
      <c r="J53" s="41">
        <f t="shared" si="21"/>
        <v>0</v>
      </c>
      <c r="K53" s="41">
        <f t="shared" si="21"/>
        <v>0</v>
      </c>
      <c r="L53" s="41">
        <f t="shared" si="21"/>
        <v>0</v>
      </c>
      <c r="M53" s="41">
        <f t="shared" si="21"/>
        <v>0</v>
      </c>
      <c r="N53" s="41">
        <f t="shared" si="21"/>
        <v>0</v>
      </c>
      <c r="O53" s="41">
        <f>SUM(O51:O52)</f>
        <v>0</v>
      </c>
      <c r="P53" s="42">
        <f>SUM(P51:P52)</f>
        <v>0</v>
      </c>
    </row>
    <row r="54" spans="1:16" hidden="1">
      <c r="B54" s="44"/>
      <c r="C54" s="44"/>
      <c r="D54" s="44"/>
      <c r="E54" s="44"/>
      <c r="F54" s="44"/>
      <c r="G54" s="45"/>
      <c r="H54" s="45"/>
      <c r="I54" s="45"/>
      <c r="J54" s="45"/>
      <c r="K54" s="45"/>
      <c r="L54" s="45"/>
      <c r="M54" s="45"/>
      <c r="N54" s="45"/>
      <c r="O54" s="50"/>
      <c r="P54" s="51"/>
    </row>
    <row r="55" spans="1:16" hidden="1">
      <c r="G55" s="38"/>
    </row>
    <row r="56" spans="1:16" ht="10.8" hidden="1" thickBot="1">
      <c r="B56" s="32" t="s">
        <v>51</v>
      </c>
      <c r="C56" s="32"/>
      <c r="D56" s="32"/>
      <c r="E56" s="32"/>
      <c r="F56" s="33"/>
      <c r="G56" s="33"/>
      <c r="H56" s="33"/>
      <c r="I56" s="33"/>
      <c r="J56" s="33"/>
      <c r="K56" s="33"/>
      <c r="L56" s="33"/>
      <c r="M56" s="33"/>
      <c r="N56" s="33"/>
      <c r="O56" s="34"/>
      <c r="P56" s="34"/>
    </row>
    <row r="57" spans="1:16" hidden="1">
      <c r="A57" s="119"/>
      <c r="B57" s="181"/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20"/>
      <c r="O57" s="117">
        <f t="shared" ref="O57:O78" si="22">SUM(F57:N57)</f>
        <v>0</v>
      </c>
      <c r="P57" s="36">
        <f t="shared" ref="P57:P78" si="23">(D57*$D$3)+(E57*$E$3)+(F57*$F$3)+(G57*$G$3)+(H57*$H$3)+(I57*$I$3)+(J57*$J$3)+(K57*$K$3)+(L57*$L$3)+(M57*$M$3)+(N57*$N$3)</f>
        <v>0</v>
      </c>
    </row>
    <row r="58" spans="1:16" hidden="1">
      <c r="A58" s="119"/>
      <c r="B58" s="180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si="22"/>
        <v>0</v>
      </c>
      <c r="P58" s="36">
        <f t="shared" si="23"/>
        <v>0</v>
      </c>
    </row>
    <row r="59" spans="1:16" hidden="1">
      <c r="A59" s="119"/>
      <c r="B59" s="181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si="22"/>
        <v>0</v>
      </c>
      <c r="P59" s="36">
        <f t="shared" si="23"/>
        <v>0</v>
      </c>
    </row>
    <row r="60" spans="1:16" hidden="1">
      <c r="A60" s="119"/>
      <c r="B60" s="180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si="22"/>
        <v>0</v>
      </c>
      <c r="P60" s="36">
        <f t="shared" si="23"/>
        <v>0</v>
      </c>
    </row>
    <row r="61" spans="1:16" hidden="1">
      <c r="A61" s="119"/>
      <c r="B61" s="181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ref="O61:O63" si="24">SUM(F61:N61)</f>
        <v>0</v>
      </c>
      <c r="P61" s="36">
        <f t="shared" si="23"/>
        <v>0</v>
      </c>
    </row>
    <row r="62" spans="1:16" hidden="1">
      <c r="A62" s="119"/>
      <c r="B62" s="180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si="24"/>
        <v>0</v>
      </c>
      <c r="P62" s="36">
        <f t="shared" si="23"/>
        <v>0</v>
      </c>
    </row>
    <row r="63" spans="1:16" hidden="1">
      <c r="A63" s="119"/>
      <c r="B63" s="181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si="24"/>
        <v>0</v>
      </c>
      <c r="P63" s="36">
        <f t="shared" si="23"/>
        <v>0</v>
      </c>
    </row>
    <row r="64" spans="1:16" hidden="1">
      <c r="A64" s="119"/>
      <c r="B64" s="180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ref="O64:O66" si="25">SUM(F64:N64)</f>
        <v>0</v>
      </c>
      <c r="P64" s="36">
        <f t="shared" si="23"/>
        <v>0</v>
      </c>
    </row>
    <row r="65" spans="1:16" hidden="1">
      <c r="A65" s="119"/>
      <c r="B65" s="181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si="25"/>
        <v>0</v>
      </c>
      <c r="P65" s="36">
        <f t="shared" si="23"/>
        <v>0</v>
      </c>
    </row>
    <row r="66" spans="1:16" hidden="1">
      <c r="A66" s="119"/>
      <c r="B66" s="180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si="25"/>
        <v>0</v>
      </c>
      <c r="P66" s="36">
        <f t="shared" si="23"/>
        <v>0</v>
      </c>
    </row>
    <row r="67" spans="1:16" hidden="1">
      <c r="A67" s="119"/>
      <c r="B67" s="181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/>
      <c r="O67" s="117">
        <f t="shared" ref="O67:O69" si="26">SUM(F67:N67)</f>
        <v>0</v>
      </c>
      <c r="P67" s="36">
        <f t="shared" si="23"/>
        <v>0</v>
      </c>
    </row>
    <row r="68" spans="1:16" hidden="1">
      <c r="A68" s="119"/>
      <c r="B68" s="180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si="26"/>
        <v>0</v>
      </c>
      <c r="P68" s="36">
        <f t="shared" si="23"/>
        <v>0</v>
      </c>
    </row>
    <row r="69" spans="1:16" hidden="1">
      <c r="A69" s="119"/>
      <c r="B69" s="181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si="26"/>
        <v>0</v>
      </c>
      <c r="P69" s="36">
        <f t="shared" si="23"/>
        <v>0</v>
      </c>
    </row>
    <row r="70" spans="1:16" hidden="1">
      <c r="A70" s="119"/>
      <c r="B70" s="180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ref="O70:O72" si="27">SUM(F70:N70)</f>
        <v>0</v>
      </c>
      <c r="P70" s="36">
        <f t="shared" si="23"/>
        <v>0</v>
      </c>
    </row>
    <row r="71" spans="1:16" hidden="1">
      <c r="A71" s="119"/>
      <c r="B71" s="181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si="27"/>
        <v>0</v>
      </c>
      <c r="P71" s="36">
        <f t="shared" si="23"/>
        <v>0</v>
      </c>
    </row>
    <row r="72" spans="1:16" hidden="1">
      <c r="A72" s="119"/>
      <c r="B72" s="180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si="27"/>
        <v>0</v>
      </c>
      <c r="P72" s="36">
        <f t="shared" si="23"/>
        <v>0</v>
      </c>
    </row>
    <row r="73" spans="1:16" hidden="1">
      <c r="A73" s="119"/>
      <c r="B73" s="181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ref="O73:O75" si="28">SUM(F73:N73)</f>
        <v>0</v>
      </c>
      <c r="P73" s="36">
        <f t="shared" si="23"/>
        <v>0</v>
      </c>
    </row>
    <row r="74" spans="1:16" hidden="1">
      <c r="A74" s="119"/>
      <c r="B74" s="180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28"/>
        <v>0</v>
      </c>
      <c r="P74" s="36">
        <f t="shared" si="23"/>
        <v>0</v>
      </c>
    </row>
    <row r="75" spans="1:16" hidden="1">
      <c r="A75" s="119"/>
      <c r="B75" s="181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si="28"/>
        <v>0</v>
      </c>
      <c r="P75" s="36">
        <f t="shared" si="23"/>
        <v>0</v>
      </c>
    </row>
    <row r="76" spans="1:16" hidden="1">
      <c r="A76" s="119"/>
      <c r="B76" s="180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2"/>
        <v>0</v>
      </c>
      <c r="P76" s="36">
        <f t="shared" si="23"/>
        <v>0</v>
      </c>
    </row>
    <row r="77" spans="1:16" hidden="1">
      <c r="A77" s="119"/>
      <c r="B77" s="181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2"/>
        <v>0</v>
      </c>
      <c r="P77" s="36">
        <f t="shared" si="23"/>
        <v>0</v>
      </c>
    </row>
    <row r="78" spans="1:16" ht="12.75" hidden="1" customHeight="1">
      <c r="A78" s="119"/>
      <c r="B78" s="180"/>
      <c r="C78" s="58"/>
      <c r="D78" s="48"/>
      <c r="E78" s="48"/>
      <c r="F78" s="49"/>
      <c r="G78" s="123"/>
      <c r="H78" s="124"/>
      <c r="I78" s="121"/>
      <c r="K78" s="121"/>
      <c r="L78" s="101"/>
      <c r="M78" s="121"/>
      <c r="O78" s="118">
        <f t="shared" si="22"/>
        <v>0</v>
      </c>
      <c r="P78" s="36">
        <f t="shared" si="23"/>
        <v>0</v>
      </c>
    </row>
    <row r="79" spans="1:16" ht="10.8" hidden="1" thickBot="1">
      <c r="B79" s="37" t="s">
        <v>21</v>
      </c>
      <c r="C79" s="37">
        <f t="shared" ref="C79:P79" si="29">SUM(C57:C78)</f>
        <v>0</v>
      </c>
      <c r="D79" s="37">
        <f t="shared" si="29"/>
        <v>0</v>
      </c>
      <c r="E79" s="37">
        <f t="shared" si="29"/>
        <v>0</v>
      </c>
      <c r="F79" s="37">
        <f t="shared" si="29"/>
        <v>0</v>
      </c>
      <c r="G79" s="122">
        <f t="shared" si="29"/>
        <v>0</v>
      </c>
      <c r="H79" s="122">
        <f t="shared" si="29"/>
        <v>0</v>
      </c>
      <c r="I79" s="40">
        <f t="shared" si="29"/>
        <v>0</v>
      </c>
      <c r="J79" s="40">
        <f t="shared" si="29"/>
        <v>0</v>
      </c>
      <c r="K79" s="40">
        <f t="shared" si="29"/>
        <v>0</v>
      </c>
      <c r="L79" s="40">
        <f t="shared" si="29"/>
        <v>0</v>
      </c>
      <c r="M79" s="40">
        <f t="shared" si="29"/>
        <v>0</v>
      </c>
      <c r="N79" s="40">
        <f t="shared" si="29"/>
        <v>0</v>
      </c>
      <c r="O79" s="41">
        <f t="shared" si="29"/>
        <v>0</v>
      </c>
      <c r="P79" s="42">
        <f t="shared" si="29"/>
        <v>0</v>
      </c>
    </row>
    <row r="80" spans="1:16" hidden="1">
      <c r="B80" s="44"/>
      <c r="C80" s="44"/>
      <c r="D80" s="44"/>
      <c r="E80" s="44"/>
      <c r="F80" s="44"/>
      <c r="G80" s="45"/>
      <c r="H80" s="45"/>
      <c r="I80" s="45"/>
      <c r="J80" s="45"/>
      <c r="K80" s="45"/>
      <c r="L80" s="45"/>
      <c r="M80" s="45"/>
      <c r="N80" s="45"/>
      <c r="O80" s="50"/>
      <c r="P80" s="51"/>
    </row>
    <row r="81" spans="2:16" hidden="1">
      <c r="B81" s="44"/>
      <c r="C81" s="44"/>
      <c r="D81" s="44"/>
      <c r="E81" s="44"/>
      <c r="F81" s="44"/>
      <c r="G81" s="45"/>
      <c r="H81" s="45"/>
      <c r="I81" s="45"/>
      <c r="J81" s="45"/>
      <c r="K81" s="45"/>
      <c r="L81" s="45"/>
      <c r="M81" s="45"/>
      <c r="N81" s="45"/>
      <c r="O81" s="50"/>
      <c r="P81" s="51"/>
    </row>
    <row r="82" spans="2:16" ht="10.8" hidden="1" thickBot="1">
      <c r="B82" s="32" t="s">
        <v>41</v>
      </c>
      <c r="C82" s="32"/>
      <c r="D82" s="32"/>
      <c r="E82" s="32"/>
      <c r="F82" s="33"/>
      <c r="G82" s="33"/>
      <c r="H82" s="33"/>
      <c r="I82" s="33"/>
      <c r="J82" s="33"/>
      <c r="K82" s="33"/>
      <c r="L82" s="33"/>
      <c r="M82" s="33"/>
      <c r="N82" s="33"/>
      <c r="O82" s="34"/>
      <c r="P82" s="34"/>
    </row>
    <row r="83" spans="2:16" ht="11.25" hidden="1" customHeight="1">
      <c r="B83" s="52"/>
      <c r="C83" s="47"/>
      <c r="D83" s="48"/>
      <c r="E83" s="48"/>
      <c r="F83" s="49"/>
      <c r="G83" s="53"/>
      <c r="H83" s="54"/>
      <c r="I83" s="55"/>
      <c r="J83" s="54"/>
      <c r="K83" s="53"/>
      <c r="L83" s="56"/>
      <c r="M83" s="53"/>
      <c r="N83" s="54"/>
      <c r="O83" s="110">
        <f>SUM(F83:N83)+(E83*18)+(D83*9)</f>
        <v>0</v>
      </c>
      <c r="P83" s="36">
        <f t="shared" ref="P83" si="30">(D83*$D$3)+(E83*$E$3)+(F83*$F$3)+(G83*$G$3)+(H83*$H$3)+(I83*$I$3)+(J83*$J$3)+(K83*$K$3)+(L83*$L$3)+(M83*$M$3)+(N83*$N$3)</f>
        <v>0</v>
      </c>
    </row>
    <row r="84" spans="2:16" ht="11.25" hidden="1" customHeight="1">
      <c r="B84" s="52"/>
      <c r="C84" s="47"/>
      <c r="D84" s="48"/>
      <c r="E84" s="48"/>
      <c r="F84" s="49"/>
      <c r="G84" s="53"/>
      <c r="H84" s="54"/>
      <c r="I84" s="55"/>
      <c r="J84" s="54"/>
      <c r="K84" s="53"/>
      <c r="L84" s="56"/>
      <c r="M84" s="53"/>
      <c r="N84" s="54"/>
      <c r="O84" s="35">
        <f t="shared" ref="O84:O85" si="31">SUM(F84:N84)</f>
        <v>0</v>
      </c>
      <c r="P84" s="36">
        <f t="shared" ref="P84:P85" si="32">(D84*$D$3)+(E84*$E$3)+(F84*$F$3)+(G84*$G$3)+(H84*$H$3)+(I84*$I$3)+(J84*$J$3)+(K84*$K$3)+(L84*$L$3)+(M84*$M$3)+(N84*$N$3)</f>
        <v>0</v>
      </c>
    </row>
    <row r="85" spans="2:16" ht="11.25" hidden="1" customHeight="1">
      <c r="B85" s="52"/>
      <c r="C85" s="47"/>
      <c r="D85" s="48"/>
      <c r="E85" s="48"/>
      <c r="F85" s="49"/>
      <c r="G85" s="53"/>
      <c r="H85" s="54"/>
      <c r="I85" s="55"/>
      <c r="J85" s="54"/>
      <c r="K85" s="53"/>
      <c r="L85" s="56"/>
      <c r="M85" s="53"/>
      <c r="N85" s="54"/>
      <c r="O85" s="35">
        <f t="shared" si="31"/>
        <v>0</v>
      </c>
      <c r="P85" s="36">
        <f t="shared" si="32"/>
        <v>0</v>
      </c>
    </row>
    <row r="86" spans="2:16" ht="10.8" hidden="1" thickBot="1">
      <c r="B86" s="37" t="s">
        <v>21</v>
      </c>
      <c r="C86" s="37">
        <f t="shared" ref="C86:P86" si="33">SUM(C83:C85)</f>
        <v>0</v>
      </c>
      <c r="D86" s="37">
        <f t="shared" si="33"/>
        <v>0</v>
      </c>
      <c r="E86" s="37">
        <f t="shared" si="33"/>
        <v>0</v>
      </c>
      <c r="F86" s="37">
        <f t="shared" si="33"/>
        <v>0</v>
      </c>
      <c r="G86" s="40">
        <f t="shared" si="33"/>
        <v>0</v>
      </c>
      <c r="H86" s="40">
        <f t="shared" si="33"/>
        <v>0</v>
      </c>
      <c r="I86" s="40">
        <f t="shared" si="33"/>
        <v>0</v>
      </c>
      <c r="J86" s="40">
        <f t="shared" si="33"/>
        <v>0</v>
      </c>
      <c r="K86" s="40">
        <f t="shared" si="33"/>
        <v>0</v>
      </c>
      <c r="L86" s="40">
        <f t="shared" si="33"/>
        <v>0</v>
      </c>
      <c r="M86" s="40">
        <f t="shared" si="33"/>
        <v>0</v>
      </c>
      <c r="N86" s="40">
        <f t="shared" si="33"/>
        <v>0</v>
      </c>
      <c r="O86" s="41">
        <f t="shared" si="33"/>
        <v>0</v>
      </c>
      <c r="P86" s="42">
        <f t="shared" si="33"/>
        <v>0</v>
      </c>
    </row>
    <row r="87" spans="2:16" ht="11.25" hidden="1" customHeight="1">
      <c r="B87" s="44"/>
      <c r="C87" s="44"/>
      <c r="D87" s="44"/>
      <c r="E87" s="44"/>
      <c r="F87" s="44"/>
      <c r="G87" s="45"/>
      <c r="H87" s="45"/>
      <c r="I87" s="45"/>
      <c r="J87" s="45"/>
      <c r="K87" s="45"/>
      <c r="L87" s="45"/>
      <c r="M87" s="45"/>
      <c r="N87" s="45"/>
      <c r="O87" s="50"/>
      <c r="P87" s="51"/>
    </row>
    <row r="88" spans="2:16" hidden="1"/>
    <row r="89" spans="2:16" ht="10.8" hidden="1" thickBot="1">
      <c r="B89" s="32" t="s">
        <v>84</v>
      </c>
      <c r="C89" s="32"/>
      <c r="D89" s="32"/>
      <c r="E89" s="32"/>
      <c r="F89" s="33"/>
      <c r="G89" s="33"/>
      <c r="H89" s="33"/>
      <c r="I89" s="33"/>
      <c r="J89" s="33"/>
      <c r="K89" s="33"/>
      <c r="L89" s="33"/>
      <c r="M89" s="33"/>
      <c r="N89" s="33"/>
      <c r="O89" s="34"/>
      <c r="P89" s="34"/>
    </row>
    <row r="90" spans="2:16" ht="11.25" hidden="1" customHeight="1">
      <c r="B90" s="52"/>
      <c r="C90" s="47"/>
      <c r="D90" s="48"/>
      <c r="E90" s="48"/>
      <c r="F90" s="49"/>
      <c r="G90" s="53"/>
      <c r="H90" s="54"/>
      <c r="I90" s="55"/>
      <c r="J90" s="54"/>
      <c r="K90" s="53"/>
      <c r="L90" s="56"/>
      <c r="M90" s="53"/>
      <c r="N90" s="54"/>
      <c r="O90" s="35">
        <f>SUM(F90:N90)</f>
        <v>0</v>
      </c>
      <c r="P90" s="36">
        <f t="shared" ref="P90:P91" si="34">(D90*$D$3)+(E90*$E$3)+(F90*$F$3)+(G90*$G$3)+(H90*$H$3)+(I90*$I$3)+(J90*$J$3)+(K90*$K$3)+(L90*$L$3)+(M90*$M$3)+(N90*$N$3)</f>
        <v>0</v>
      </c>
    </row>
    <row r="91" spans="2:16" ht="11.25" hidden="1" customHeight="1">
      <c r="B91" s="52"/>
      <c r="C91" s="47"/>
      <c r="D91" s="48"/>
      <c r="E91" s="48"/>
      <c r="F91" s="49"/>
      <c r="G91" s="53"/>
      <c r="H91" s="54"/>
      <c r="I91" s="55"/>
      <c r="J91" s="54"/>
      <c r="K91" s="53"/>
      <c r="L91" s="56"/>
      <c r="M91" s="53"/>
      <c r="N91" s="54"/>
      <c r="O91" s="35">
        <f>SUM(F91:N91)</f>
        <v>0</v>
      </c>
      <c r="P91" s="36">
        <f t="shared" si="34"/>
        <v>0</v>
      </c>
    </row>
    <row r="92" spans="2:16" ht="10.8" hidden="1" thickBot="1">
      <c r="B92" s="37" t="s">
        <v>21</v>
      </c>
      <c r="C92" s="37">
        <f t="shared" ref="C92:P92" si="35">SUM(C90:C91)</f>
        <v>0</v>
      </c>
      <c r="D92" s="37">
        <f t="shared" si="35"/>
        <v>0</v>
      </c>
      <c r="E92" s="37">
        <f t="shared" si="35"/>
        <v>0</v>
      </c>
      <c r="F92" s="37">
        <f t="shared" si="35"/>
        <v>0</v>
      </c>
      <c r="G92" s="40">
        <f t="shared" si="35"/>
        <v>0</v>
      </c>
      <c r="H92" s="40">
        <f t="shared" si="35"/>
        <v>0</v>
      </c>
      <c r="I92" s="40">
        <f t="shared" si="35"/>
        <v>0</v>
      </c>
      <c r="J92" s="40">
        <f t="shared" si="35"/>
        <v>0</v>
      </c>
      <c r="K92" s="40">
        <f t="shared" si="35"/>
        <v>0</v>
      </c>
      <c r="L92" s="40">
        <f t="shared" si="35"/>
        <v>0</v>
      </c>
      <c r="M92" s="40">
        <f t="shared" si="35"/>
        <v>0</v>
      </c>
      <c r="N92" s="40">
        <f t="shared" si="35"/>
        <v>0</v>
      </c>
      <c r="O92" s="41">
        <f t="shared" si="35"/>
        <v>0</v>
      </c>
      <c r="P92" s="42">
        <f t="shared" si="35"/>
        <v>0</v>
      </c>
    </row>
    <row r="93" spans="2:16" ht="11.25" hidden="1" customHeight="1">
      <c r="B93" s="44"/>
      <c r="C93" s="44"/>
      <c r="D93" s="44"/>
      <c r="E93" s="44"/>
      <c r="F93" s="44"/>
      <c r="G93" s="45"/>
      <c r="H93" s="45"/>
      <c r="I93" s="45"/>
      <c r="J93" s="45"/>
      <c r="K93" s="45"/>
      <c r="L93" s="45"/>
      <c r="M93" s="45"/>
      <c r="N93" s="45"/>
      <c r="O93" s="50"/>
      <c r="P93" s="51"/>
    </row>
    <row r="95" spans="2:16" ht="10.8" thickBot="1">
      <c r="B95" s="32" t="s">
        <v>50</v>
      </c>
      <c r="C95" s="32"/>
      <c r="D95" s="32"/>
      <c r="E95" s="32"/>
      <c r="F95" s="33"/>
      <c r="G95" s="33"/>
      <c r="H95" s="33"/>
      <c r="I95" s="33"/>
      <c r="J95" s="33"/>
      <c r="K95" s="33"/>
      <c r="L95" s="33"/>
      <c r="M95" s="33"/>
      <c r="N95" s="33"/>
      <c r="O95" s="34"/>
      <c r="P95" s="34"/>
    </row>
    <row r="96" spans="2:16">
      <c r="B96" s="52" t="s">
        <v>103</v>
      </c>
      <c r="C96" s="57"/>
      <c r="D96" s="48"/>
      <c r="E96" s="48"/>
      <c r="F96" s="49"/>
      <c r="G96" s="53">
        <v>320</v>
      </c>
      <c r="H96" s="54"/>
      <c r="I96" s="55">
        <v>18</v>
      </c>
      <c r="J96" s="54"/>
      <c r="K96" s="53">
        <v>5</v>
      </c>
      <c r="L96" s="56"/>
      <c r="M96" s="53">
        <v>8</v>
      </c>
      <c r="N96" s="54"/>
      <c r="O96" s="35">
        <f t="shared" ref="O96:O99" si="36">SUM(F96:N96)</f>
        <v>351</v>
      </c>
      <c r="P96" s="36">
        <f t="shared" ref="P96:P99" si="37">(D96*$D$3)+(E96*$E$3)+(F96*$F$3)+(G96*$G$3)+(H96*$H$3)+(I96*$I$3)+(J96*$J$3)+(K96*$K$3)+(L96*$L$3)+(M96*$M$3)+(N96*$N$3)</f>
        <v>110</v>
      </c>
    </row>
    <row r="97" spans="2:16">
      <c r="B97" s="52"/>
      <c r="C97" s="47"/>
      <c r="D97" s="48"/>
      <c r="E97" s="48"/>
      <c r="F97" s="49"/>
      <c r="G97" s="53"/>
      <c r="H97" s="54"/>
      <c r="I97" s="55"/>
      <c r="J97" s="54"/>
      <c r="K97" s="53"/>
      <c r="L97" s="56"/>
      <c r="M97" s="53"/>
      <c r="N97" s="54"/>
      <c r="O97" s="35">
        <f t="shared" ref="O97" si="38">SUM(F97:N97)</f>
        <v>0</v>
      </c>
      <c r="P97" s="36">
        <f t="shared" ref="P97:P98" si="39">(D97*$D$3)+(E97*$E$3)+(F97*$F$3)+(G97*$G$3)+(H97*$H$3)+(I97*$I$3)+(J97*$J$3)+(K97*$K$3)+(L97*$L$3)+(M97*$M$3)+(N97*$N$3)</f>
        <v>0</v>
      </c>
    </row>
    <row r="98" spans="2:16">
      <c r="B98" s="52"/>
      <c r="C98" s="4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35">
        <f t="shared" ref="O98" si="40">SUM(F98:N98)</f>
        <v>0</v>
      </c>
      <c r="P98" s="36">
        <f t="shared" si="39"/>
        <v>0</v>
      </c>
    </row>
    <row r="99" spans="2:16">
      <c r="B99" s="52"/>
      <c r="C99" s="4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35">
        <f t="shared" si="36"/>
        <v>0</v>
      </c>
      <c r="P99" s="36">
        <f t="shared" si="37"/>
        <v>0</v>
      </c>
    </row>
    <row r="100" spans="2:16" ht="10.8" thickBot="1">
      <c r="B100" s="37" t="s">
        <v>21</v>
      </c>
      <c r="C100" s="37">
        <f>SUM(C99:C99)</f>
        <v>0</v>
      </c>
      <c r="D100" s="37">
        <f t="shared" ref="D100:P100" si="41">SUM(D96:D99)</f>
        <v>0</v>
      </c>
      <c r="E100" s="37">
        <f t="shared" si="41"/>
        <v>0</v>
      </c>
      <c r="F100" s="37">
        <f t="shared" si="41"/>
        <v>0</v>
      </c>
      <c r="G100" s="40">
        <f t="shared" si="41"/>
        <v>320</v>
      </c>
      <c r="H100" s="40">
        <f t="shared" si="41"/>
        <v>0</v>
      </c>
      <c r="I100" s="40">
        <f t="shared" si="41"/>
        <v>18</v>
      </c>
      <c r="J100" s="40">
        <f t="shared" si="41"/>
        <v>0</v>
      </c>
      <c r="K100" s="40">
        <f t="shared" si="41"/>
        <v>5</v>
      </c>
      <c r="L100" s="40">
        <f t="shared" si="41"/>
        <v>0</v>
      </c>
      <c r="M100" s="40">
        <f t="shared" si="41"/>
        <v>8</v>
      </c>
      <c r="N100" s="40">
        <f t="shared" si="41"/>
        <v>0</v>
      </c>
      <c r="O100" s="41">
        <f t="shared" si="41"/>
        <v>351</v>
      </c>
      <c r="P100" s="42">
        <f t="shared" si="41"/>
        <v>110</v>
      </c>
    </row>
    <row r="102" spans="2:16" hidden="1"/>
    <row r="103" spans="2:16" ht="10.8" hidden="1" thickBot="1">
      <c r="B103" s="32" t="s">
        <v>55</v>
      </c>
      <c r="C103" s="32"/>
      <c r="D103" s="32"/>
      <c r="E103" s="32"/>
      <c r="F103" s="33"/>
      <c r="G103" s="33"/>
      <c r="H103" s="33"/>
      <c r="I103" s="33"/>
      <c r="J103" s="33"/>
      <c r="K103" s="33"/>
      <c r="L103" s="33"/>
      <c r="M103" s="33"/>
      <c r="N103" s="33"/>
      <c r="O103" s="34"/>
      <c r="P103" s="34"/>
    </row>
    <row r="104" spans="2:16" hidden="1">
      <c r="B104" s="52"/>
      <c r="C104" s="57"/>
      <c r="D104" s="48"/>
      <c r="E104" s="48"/>
      <c r="F104" s="49"/>
      <c r="G104" s="53"/>
      <c r="H104" s="54"/>
      <c r="I104" s="55"/>
      <c r="J104" s="54"/>
      <c r="K104" s="53"/>
      <c r="L104" s="56"/>
      <c r="M104" s="53"/>
      <c r="N104" s="54"/>
      <c r="O104" s="110">
        <f>SUM(F104:N104)+(E104*18)+(D104*9)</f>
        <v>0</v>
      </c>
      <c r="P104" s="36">
        <f t="shared" ref="P104:P105" si="42">(D104*$D$3)+(E104*$E$3)+(F104*$F$3)+(G104*$G$3)+(H104*$H$3)+(I104*$I$3)+(J104*$J$3)+(K104*$K$3)+(L104*$L$3)+(M104*$M$3)+(N104*$N$3)</f>
        <v>0</v>
      </c>
    </row>
    <row r="105" spans="2:16" hidden="1">
      <c r="B105" s="52"/>
      <c r="C105" s="4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35">
        <f t="shared" ref="O105" si="43">SUM(F105:N105)</f>
        <v>0</v>
      </c>
      <c r="P105" s="36">
        <f t="shared" si="42"/>
        <v>0</v>
      </c>
    </row>
    <row r="106" spans="2:16" ht="10.8" hidden="1" thickBot="1">
      <c r="B106" s="37" t="s">
        <v>21</v>
      </c>
      <c r="C106" s="37">
        <f>SUM(C105:C105)</f>
        <v>0</v>
      </c>
      <c r="D106" s="37">
        <f t="shared" ref="D106:P106" si="44">SUM(D104:D105)</f>
        <v>0</v>
      </c>
      <c r="E106" s="37">
        <f t="shared" si="44"/>
        <v>0</v>
      </c>
      <c r="F106" s="37">
        <f t="shared" si="44"/>
        <v>0</v>
      </c>
      <c r="G106" s="40">
        <f t="shared" si="44"/>
        <v>0</v>
      </c>
      <c r="H106" s="40">
        <f t="shared" si="44"/>
        <v>0</v>
      </c>
      <c r="I106" s="40">
        <f t="shared" si="44"/>
        <v>0</v>
      </c>
      <c r="J106" s="40">
        <f t="shared" si="44"/>
        <v>0</v>
      </c>
      <c r="K106" s="40">
        <f t="shared" si="44"/>
        <v>0</v>
      </c>
      <c r="L106" s="40">
        <f t="shared" si="44"/>
        <v>0</v>
      </c>
      <c r="M106" s="40">
        <f t="shared" si="44"/>
        <v>0</v>
      </c>
      <c r="N106" s="40">
        <f t="shared" si="44"/>
        <v>0</v>
      </c>
      <c r="O106" s="41">
        <f t="shared" si="44"/>
        <v>0</v>
      </c>
      <c r="P106" s="42">
        <f t="shared" si="44"/>
        <v>0</v>
      </c>
    </row>
    <row r="107" spans="2:16" hidden="1"/>
    <row r="108" spans="2:16" hidden="1"/>
    <row r="109" spans="2:16" ht="10.8" hidden="1" thickBot="1">
      <c r="B109" s="32" t="s">
        <v>54</v>
      </c>
      <c r="C109" s="32"/>
      <c r="D109" s="32"/>
      <c r="E109" s="32"/>
      <c r="F109" s="33"/>
      <c r="G109" s="33"/>
      <c r="H109" s="33"/>
      <c r="I109" s="33"/>
      <c r="J109" s="33"/>
      <c r="K109" s="33"/>
      <c r="L109" s="33"/>
      <c r="M109" s="33"/>
      <c r="N109" s="33"/>
      <c r="O109" s="34"/>
      <c r="P109" s="34"/>
    </row>
    <row r="110" spans="2:16" hidden="1">
      <c r="B110" s="52"/>
      <c r="C110" s="5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ref="O110:O112" si="45">SUM(F110:N110)</f>
        <v>0</v>
      </c>
      <c r="P110" s="36">
        <f t="shared" ref="P110:P112" si="46">(D110*$D$3)+(E110*$E$3)+(F110*$F$3)+(G110*$G$3)+(H110*$H$3)+(I110*$I$3)+(J110*$J$3)+(K110*$K$3)+(L110*$L$3)+(M110*$M$3)+(N110*$N$3)</f>
        <v>0</v>
      </c>
    </row>
    <row r="111" spans="2:16" hidden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ref="O111" si="47">SUM(F111:N111)</f>
        <v>0</v>
      </c>
      <c r="P111" s="36">
        <f t="shared" si="46"/>
        <v>0</v>
      </c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45"/>
        <v>0</v>
      </c>
      <c r="P112" s="36">
        <f t="shared" si="46"/>
        <v>0</v>
      </c>
    </row>
    <row r="113" spans="2:16" ht="10.8" hidden="1" thickBot="1">
      <c r="B113" s="37" t="s">
        <v>21</v>
      </c>
      <c r="C113" s="37">
        <f>SUM(C112:C112)</f>
        <v>0</v>
      </c>
      <c r="D113" s="37">
        <f>SUM(D110:D112)</f>
        <v>0</v>
      </c>
      <c r="E113" s="37">
        <f>SUM(E110:E112)</f>
        <v>0</v>
      </c>
      <c r="F113" s="37">
        <f>SUM(F112:F112)</f>
        <v>0</v>
      </c>
      <c r="G113" s="40">
        <f t="shared" ref="G113:P113" si="48">SUM(G110:G112)</f>
        <v>0</v>
      </c>
      <c r="H113" s="40">
        <f t="shared" si="48"/>
        <v>0</v>
      </c>
      <c r="I113" s="40">
        <f t="shared" si="48"/>
        <v>0</v>
      </c>
      <c r="J113" s="40">
        <f t="shared" si="48"/>
        <v>0</v>
      </c>
      <c r="K113" s="40">
        <f t="shared" si="48"/>
        <v>0</v>
      </c>
      <c r="L113" s="40">
        <f t="shared" si="48"/>
        <v>0</v>
      </c>
      <c r="M113" s="40">
        <f t="shared" si="48"/>
        <v>0</v>
      </c>
      <c r="N113" s="40">
        <f t="shared" si="48"/>
        <v>0</v>
      </c>
      <c r="O113" s="41">
        <f t="shared" si="48"/>
        <v>0</v>
      </c>
      <c r="P113" s="42">
        <f t="shared" si="48"/>
        <v>0</v>
      </c>
    </row>
    <row r="114" spans="2:16" hidden="1"/>
    <row r="115" spans="2:16" hidden="1"/>
    <row r="116" spans="2:16" ht="10.8" hidden="1" thickBot="1">
      <c r="B116" s="32" t="s">
        <v>45</v>
      </c>
      <c r="C116" s="32"/>
      <c r="D116" s="32"/>
      <c r="E116" s="32"/>
      <c r="F116" s="33"/>
      <c r="G116" s="33"/>
      <c r="H116" s="33"/>
      <c r="I116" s="33"/>
      <c r="J116" s="33"/>
      <c r="K116" s="33"/>
      <c r="L116" s="33"/>
      <c r="M116" s="33"/>
      <c r="N116" s="33"/>
      <c r="O116" s="34"/>
      <c r="P116" s="34"/>
    </row>
    <row r="117" spans="2:16" hidden="1">
      <c r="B117" s="52" t="s">
        <v>72</v>
      </c>
      <c r="C117" s="5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110">
        <f>SUM(F117:N117)+(E117*18)+(D117*9)</f>
        <v>0</v>
      </c>
      <c r="P117" s="36">
        <f t="shared" ref="P117:P119" si="49">(D117*$D$3)+(E117*$E$3)+(F117*$F$3)+(G117*$G$3)+(H117*$H$3)+(I117*$I$3)+(J117*$J$3)+(K117*$K$3)+(L117*$L$3)+(M117*$M$3)+(N117*$N$3)</f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ref="O118" si="50">SUM(F118:N118)</f>
        <v>0</v>
      </c>
      <c r="P118" s="36">
        <f t="shared" si="49"/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ref="O119" si="51">SUM(F119:N119)</f>
        <v>0</v>
      </c>
      <c r="P119" s="36">
        <f t="shared" si="49"/>
        <v>0</v>
      </c>
    </row>
    <row r="120" spans="2:16" ht="10.8" hidden="1" thickBot="1">
      <c r="B120" s="37" t="s">
        <v>21</v>
      </c>
      <c r="C120" s="37">
        <f>SUM(C119:C119)</f>
        <v>0</v>
      </c>
      <c r="D120" s="37">
        <f>SUM(D117:D119)</f>
        <v>0</v>
      </c>
      <c r="E120" s="37">
        <f>SUM(E117:E119)</f>
        <v>0</v>
      </c>
      <c r="F120" s="37">
        <f>SUM(F119:F119)</f>
        <v>0</v>
      </c>
      <c r="G120" s="40">
        <f t="shared" ref="G120:P120" si="52">SUM(G117:G119)</f>
        <v>0</v>
      </c>
      <c r="H120" s="40">
        <f t="shared" si="52"/>
        <v>0</v>
      </c>
      <c r="I120" s="40">
        <f t="shared" si="52"/>
        <v>0</v>
      </c>
      <c r="J120" s="40">
        <f t="shared" si="52"/>
        <v>0</v>
      </c>
      <c r="K120" s="40">
        <f t="shared" si="52"/>
        <v>0</v>
      </c>
      <c r="L120" s="40">
        <f t="shared" si="52"/>
        <v>0</v>
      </c>
      <c r="M120" s="40">
        <f t="shared" si="52"/>
        <v>0</v>
      </c>
      <c r="N120" s="40">
        <f t="shared" si="52"/>
        <v>0</v>
      </c>
      <c r="O120" s="41">
        <f t="shared" si="52"/>
        <v>0</v>
      </c>
      <c r="P120" s="42">
        <f t="shared" si="52"/>
        <v>0</v>
      </c>
    </row>
    <row r="121" spans="2:16" hidden="1"/>
    <row r="123" spans="2:16" ht="10.8" thickBot="1">
      <c r="B123" s="32" t="s">
        <v>52</v>
      </c>
      <c r="C123" s="32"/>
      <c r="D123" s="32"/>
      <c r="E123" s="32"/>
      <c r="F123" s="33"/>
      <c r="G123" s="33"/>
      <c r="H123" s="33"/>
      <c r="I123" s="33"/>
      <c r="J123" s="33"/>
      <c r="K123" s="33"/>
      <c r="L123" s="33"/>
      <c r="M123" s="33"/>
      <c r="N123" s="33"/>
      <c r="O123" s="34"/>
      <c r="P123" s="34"/>
    </row>
    <row r="124" spans="2:16" ht="11.25" customHeight="1">
      <c r="B124" s="52" t="s">
        <v>94</v>
      </c>
      <c r="C124" s="47"/>
      <c r="D124" s="48"/>
      <c r="E124" s="48"/>
      <c r="F124" s="49">
        <v>17</v>
      </c>
      <c r="G124" s="53"/>
      <c r="H124" s="54"/>
      <c r="I124" s="55"/>
      <c r="J124" s="54"/>
      <c r="K124" s="53"/>
      <c r="L124" s="56"/>
      <c r="M124" s="53"/>
      <c r="N124" s="54"/>
      <c r="O124" s="35">
        <f t="shared" ref="O124:O133" si="53">SUM(F124:N124)</f>
        <v>17</v>
      </c>
      <c r="P124" s="36">
        <f t="shared" ref="P124:P133" si="54">(D124*$D$3)+(E124*$E$3)+(F124*$F$3)+(G124*$G$3)+(H124*$H$3)+(I124*$I$3)+(J124*$J$3)+(K124*$K$3)+(L124*$L$3)+(M124*$M$3)+(N124*$N$3)</f>
        <v>1.7000000000000002</v>
      </c>
    </row>
    <row r="125" spans="2:16" ht="11.25" customHeight="1">
      <c r="B125" s="52" t="s">
        <v>95</v>
      </c>
      <c r="C125" s="47"/>
      <c r="D125" s="48"/>
      <c r="E125" s="48"/>
      <c r="F125" s="49">
        <v>17</v>
      </c>
      <c r="G125" s="53"/>
      <c r="H125" s="54"/>
      <c r="I125" s="55"/>
      <c r="J125" s="54"/>
      <c r="K125" s="53"/>
      <c r="L125" s="56"/>
      <c r="M125" s="53"/>
      <c r="N125" s="54"/>
      <c r="O125" s="35">
        <f t="shared" ref="O125:O132" si="55">SUM(F125:N125)</f>
        <v>17</v>
      </c>
      <c r="P125" s="36">
        <f t="shared" ref="P125:P132" si="56">(D125*$D$3)+(E125*$E$3)+(F125*$F$3)+(G125*$G$3)+(H125*$H$3)+(I125*$I$3)+(J125*$J$3)+(K125*$K$3)+(L125*$L$3)+(M125*$M$3)+(N125*$N$3)</f>
        <v>1.7000000000000002</v>
      </c>
    </row>
    <row r="126" spans="2:16" ht="11.25" customHeight="1">
      <c r="B126" s="52" t="s">
        <v>96</v>
      </c>
      <c r="C126" s="47"/>
      <c r="D126" s="48"/>
      <c r="E126" s="48"/>
      <c r="F126" s="49">
        <v>17</v>
      </c>
      <c r="G126" s="53">
        <v>70</v>
      </c>
      <c r="H126" s="54"/>
      <c r="I126" s="55"/>
      <c r="J126" s="54"/>
      <c r="K126" s="53"/>
      <c r="L126" s="56"/>
      <c r="M126" s="53"/>
      <c r="N126" s="54"/>
      <c r="O126" s="35">
        <f t="shared" ref="O126:O131" si="57">SUM(F126:N126)</f>
        <v>87</v>
      </c>
      <c r="P126" s="36">
        <f t="shared" ref="P126:P131" si="58">(D126*$D$3)+(E126*$E$3)+(F126*$F$3)+(G126*$G$3)+(H126*$H$3)+(I126*$I$3)+(J126*$J$3)+(K126*$K$3)+(L126*$L$3)+(M126*$M$3)+(N126*$N$3)</f>
        <v>19.2</v>
      </c>
    </row>
    <row r="127" spans="2:16" ht="11.25" customHeight="1">
      <c r="B127" s="52" t="s">
        <v>97</v>
      </c>
      <c r="C127" s="47"/>
      <c r="D127" s="48"/>
      <c r="E127" s="48"/>
      <c r="F127" s="49"/>
      <c r="G127" s="53">
        <v>67</v>
      </c>
      <c r="H127" s="54"/>
      <c r="I127" s="55">
        <v>30</v>
      </c>
      <c r="J127" s="54"/>
      <c r="K127" s="53"/>
      <c r="L127" s="56"/>
      <c r="M127" s="53"/>
      <c r="N127" s="54"/>
      <c r="O127" s="35">
        <f t="shared" si="57"/>
        <v>97</v>
      </c>
      <c r="P127" s="36">
        <f t="shared" si="58"/>
        <v>31.75</v>
      </c>
    </row>
    <row r="128" spans="2:16" ht="11.25" customHeight="1">
      <c r="B128" s="52" t="s">
        <v>98</v>
      </c>
      <c r="C128" s="47"/>
      <c r="D128" s="48"/>
      <c r="E128" s="48"/>
      <c r="F128" s="49">
        <v>17</v>
      </c>
      <c r="G128" s="53"/>
      <c r="H128" s="54"/>
      <c r="I128" s="55"/>
      <c r="J128" s="54"/>
      <c r="K128" s="53"/>
      <c r="L128" s="56"/>
      <c r="M128" s="53"/>
      <c r="N128" s="54"/>
      <c r="O128" s="35">
        <f t="shared" si="57"/>
        <v>17</v>
      </c>
      <c r="P128" s="36">
        <f t="shared" si="58"/>
        <v>1.7000000000000002</v>
      </c>
    </row>
    <row r="129" spans="2:16" ht="11.25" customHeight="1">
      <c r="B129" s="52" t="s">
        <v>99</v>
      </c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>
        <v>40</v>
      </c>
      <c r="N129" s="54"/>
      <c r="O129" s="35">
        <f t="shared" si="57"/>
        <v>40</v>
      </c>
      <c r="P129" s="36">
        <f t="shared" si="58"/>
        <v>80</v>
      </c>
    </row>
    <row r="130" spans="2:16" ht="11.25" customHeight="1">
      <c r="B130" s="52" t="s">
        <v>100</v>
      </c>
      <c r="C130" s="47"/>
      <c r="D130" s="48"/>
      <c r="E130" s="48"/>
      <c r="F130" s="49"/>
      <c r="G130" s="53">
        <v>1930</v>
      </c>
      <c r="H130" s="54"/>
      <c r="I130" s="55">
        <v>90</v>
      </c>
      <c r="J130" s="54"/>
      <c r="K130" s="53"/>
      <c r="L130" s="56"/>
      <c r="M130" s="53"/>
      <c r="N130" s="54"/>
      <c r="O130" s="35">
        <f t="shared" si="57"/>
        <v>2020</v>
      </c>
      <c r="P130" s="36">
        <f t="shared" si="58"/>
        <v>527.5</v>
      </c>
    </row>
    <row r="131" spans="2:16" ht="11.25" customHeight="1">
      <c r="B131" s="52" t="s">
        <v>101</v>
      </c>
      <c r="C131" s="47"/>
      <c r="D131" s="48"/>
      <c r="E131" s="48">
        <v>2</v>
      </c>
      <c r="F131" s="49"/>
      <c r="G131" s="53">
        <v>100</v>
      </c>
      <c r="H131" s="54"/>
      <c r="I131" s="55">
        <v>10</v>
      </c>
      <c r="J131" s="54"/>
      <c r="K131" s="53"/>
      <c r="L131" s="56"/>
      <c r="M131" s="53"/>
      <c r="N131" s="54"/>
      <c r="O131" s="110">
        <f t="shared" ref="O131:O132" si="59">SUM(F131:N131)+(E131*18)+(D131*9)</f>
        <v>146</v>
      </c>
      <c r="P131" s="36">
        <f t="shared" si="58"/>
        <v>174</v>
      </c>
    </row>
    <row r="132" spans="2:16" ht="11.25" customHeight="1">
      <c r="B132" s="52" t="s">
        <v>102</v>
      </c>
      <c r="C132" s="47"/>
      <c r="D132" s="48"/>
      <c r="E132" s="48">
        <v>1</v>
      </c>
      <c r="F132" s="49"/>
      <c r="G132" s="53">
        <v>140</v>
      </c>
      <c r="H132" s="54"/>
      <c r="I132" s="55">
        <v>15</v>
      </c>
      <c r="J132" s="54"/>
      <c r="K132" s="53">
        <v>18</v>
      </c>
      <c r="L132" s="56"/>
      <c r="M132" s="53">
        <v>30</v>
      </c>
      <c r="N132" s="54"/>
      <c r="O132" s="110">
        <f t="shared" si="59"/>
        <v>221</v>
      </c>
      <c r="P132" s="36">
        <f t="shared" si="56"/>
        <v>192.5</v>
      </c>
    </row>
    <row r="133" spans="2:16" ht="11.25" customHeight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53"/>
        <v>0</v>
      </c>
      <c r="P133" s="36">
        <f t="shared" si="54"/>
        <v>0</v>
      </c>
    </row>
    <row r="134" spans="2:16" ht="10.8" thickBot="1">
      <c r="B134" s="37" t="s">
        <v>21</v>
      </c>
      <c r="C134" s="37">
        <f t="shared" ref="C134:P134" si="60">SUM(C124:C133)</f>
        <v>0</v>
      </c>
      <c r="D134" s="37">
        <f t="shared" si="60"/>
        <v>0</v>
      </c>
      <c r="E134" s="37">
        <f t="shared" si="60"/>
        <v>3</v>
      </c>
      <c r="F134" s="37">
        <f t="shared" si="60"/>
        <v>68</v>
      </c>
      <c r="G134" s="40">
        <f t="shared" si="60"/>
        <v>2307</v>
      </c>
      <c r="H134" s="40">
        <f t="shared" si="60"/>
        <v>0</v>
      </c>
      <c r="I134" s="40">
        <f t="shared" si="60"/>
        <v>145</v>
      </c>
      <c r="J134" s="40">
        <f t="shared" si="60"/>
        <v>0</v>
      </c>
      <c r="K134" s="40">
        <f t="shared" si="60"/>
        <v>18</v>
      </c>
      <c r="L134" s="40">
        <f t="shared" si="60"/>
        <v>0</v>
      </c>
      <c r="M134" s="40">
        <f t="shared" si="60"/>
        <v>70</v>
      </c>
      <c r="N134" s="40">
        <f t="shared" si="60"/>
        <v>0</v>
      </c>
      <c r="O134" s="41">
        <f t="shared" si="60"/>
        <v>2662</v>
      </c>
      <c r="P134" s="42">
        <f t="shared" si="60"/>
        <v>1030.05</v>
      </c>
    </row>
    <row r="135" spans="2:16" ht="11.25" customHeight="1">
      <c r="B135" s="44"/>
      <c r="C135" s="44"/>
      <c r="D135" s="44"/>
      <c r="E135" s="44"/>
      <c r="F135" s="44"/>
      <c r="G135" s="45"/>
      <c r="H135" s="45"/>
      <c r="I135" s="45"/>
      <c r="J135" s="45"/>
      <c r="K135" s="45"/>
      <c r="L135" s="45"/>
      <c r="M135" s="45"/>
      <c r="N135" s="45"/>
      <c r="O135" s="50"/>
      <c r="P135" s="51"/>
    </row>
    <row r="136" spans="2:16" ht="11.25" hidden="1" customHeight="1"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</row>
    <row r="137" spans="2:16" ht="10.8" hidden="1" thickBot="1">
      <c r="B137" s="32" t="s">
        <v>44</v>
      </c>
      <c r="C137" s="32"/>
      <c r="D137" s="32"/>
      <c r="E137" s="32"/>
      <c r="F137" s="33"/>
      <c r="G137" s="33"/>
      <c r="H137" s="33"/>
      <c r="I137" s="33"/>
      <c r="J137" s="33"/>
      <c r="K137" s="33"/>
      <c r="L137" s="33"/>
      <c r="M137" s="33"/>
      <c r="N137" s="33"/>
      <c r="O137" s="34"/>
      <c r="P137" s="34"/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>SUM(F138:N138)</f>
        <v>0</v>
      </c>
      <c r="P138" s="36">
        <f t="shared" ref="P138:P140" si="61">(D138*$D$3)+(E138*$E$3)+(F138*$F$3)+(G138*$G$3)+(H138*$H$3)+(I138*$I$3)+(J138*$J$3)+(K138*$K$3)+(L138*$L$3)+(M138*$M$3)+(N138*$N$3)</f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>SUM(F139:N139)</f>
        <v>0</v>
      </c>
      <c r="P139" s="36">
        <f t="shared" si="61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>SUM(F140:N140)</f>
        <v>0</v>
      </c>
      <c r="P140" s="36">
        <f t="shared" si="61"/>
        <v>0</v>
      </c>
    </row>
    <row r="141" spans="2:16" ht="10.8" hidden="1" thickBot="1">
      <c r="B141" s="37" t="s">
        <v>21</v>
      </c>
      <c r="C141" s="37">
        <f t="shared" ref="C141:O141" si="62">SUM(C138:C140)</f>
        <v>0</v>
      </c>
      <c r="D141" s="37">
        <f t="shared" si="62"/>
        <v>0</v>
      </c>
      <c r="E141" s="37">
        <f t="shared" si="62"/>
        <v>0</v>
      </c>
      <c r="F141" s="37">
        <f t="shared" si="62"/>
        <v>0</v>
      </c>
      <c r="G141" s="40">
        <f t="shared" si="62"/>
        <v>0</v>
      </c>
      <c r="H141" s="40">
        <f t="shared" si="62"/>
        <v>0</v>
      </c>
      <c r="I141" s="40">
        <f t="shared" si="62"/>
        <v>0</v>
      </c>
      <c r="J141" s="40">
        <f t="shared" si="62"/>
        <v>0</v>
      </c>
      <c r="K141" s="40">
        <f t="shared" si="62"/>
        <v>0</v>
      </c>
      <c r="L141" s="40">
        <f t="shared" si="62"/>
        <v>0</v>
      </c>
      <c r="M141" s="40">
        <f t="shared" si="62"/>
        <v>0</v>
      </c>
      <c r="N141" s="40">
        <f t="shared" si="62"/>
        <v>0</v>
      </c>
      <c r="O141" s="41">
        <f t="shared" si="62"/>
        <v>0</v>
      </c>
      <c r="P141" s="42">
        <f>SUM(P138:P140)</f>
        <v>0</v>
      </c>
    </row>
    <row r="142" spans="2:16" ht="13.2">
      <c r="B142" s="2"/>
      <c r="C142" s="2"/>
      <c r="D142" s="2"/>
      <c r="E142" s="2"/>
      <c r="F142" s="43"/>
      <c r="G142" s="43"/>
      <c r="H142" s="43"/>
      <c r="I142" s="43"/>
      <c r="J142" s="43"/>
      <c r="K142" s="43"/>
      <c r="L142" s="43"/>
      <c r="M142" s="43"/>
      <c r="N142" s="43"/>
      <c r="O142" s="2"/>
      <c r="P142" s="2"/>
    </row>
    <row r="143" spans="2:16">
      <c r="M143" s="44" t="s">
        <v>21</v>
      </c>
      <c r="O143" s="45">
        <f>O141+O134+O120+O113+O106+O100+O92+O86+O53+O79+O47+O37+O18+O11</f>
        <v>6483</v>
      </c>
      <c r="P143" s="46">
        <f>P141+P134+P120+P113+P106+P100+P92+P86+P53+P79+P47+P37+P18+P11</f>
        <v>2047.6999999999998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92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92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9" sqref="B9:N9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92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9" sqref="B9:N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92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8"/>
  <sheetViews>
    <sheetView topLeftCell="A42" zoomScale="90" zoomScaleNormal="90" workbookViewId="0">
      <selection activeCell="D21" sqref="D21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83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73</v>
      </c>
      <c r="B6" s="172">
        <f>SUM(Ghana!O34)</f>
        <v>3298</v>
      </c>
      <c r="C6" s="169">
        <f>SUM(Ghana!P34)</f>
        <v>1120.75</v>
      </c>
      <c r="D6" s="162"/>
    </row>
    <row r="7" spans="1:4" ht="14.4" hidden="1">
      <c r="A7" s="166" t="s">
        <v>48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2">
        <f>SUM(Kenya!O35)</f>
        <v>770</v>
      </c>
      <c r="C8" s="169">
        <f>SUM(Kenya!P35)</f>
        <v>323.2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SUM(Mauritius!O40)</f>
        <v>1907</v>
      </c>
      <c r="C10" s="168">
        <f>SUM(Mauritius!P40)</f>
        <v>830.75</v>
      </c>
      <c r="D10" s="162"/>
    </row>
    <row r="11" spans="1:4" ht="14.4" hidden="1">
      <c r="A11" s="166" t="s">
        <v>34</v>
      </c>
      <c r="B11" s="172">
        <f>SUM(Nigeria!O50)</f>
        <v>0</v>
      </c>
      <c r="C11" s="169">
        <f>SUM(Nigeria!P50)</f>
        <v>0</v>
      </c>
      <c r="D11" s="162"/>
    </row>
    <row r="12" spans="1:4" ht="14.4">
      <c r="A12" s="166" t="s">
        <v>27</v>
      </c>
      <c r="B12" s="173">
        <f>SUM('South Africa'!O143)</f>
        <v>6483</v>
      </c>
      <c r="C12" s="168">
        <f>SUM('South Africa'!P143)</f>
        <v>2047.6999999999998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75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6" ht="14.4">
      <c r="A17" s="174"/>
      <c r="B17" s="172"/>
      <c r="C17" s="169"/>
      <c r="D17" s="162"/>
    </row>
    <row r="18" spans="1:6" ht="14.4">
      <c r="A18" s="175" t="s">
        <v>28</v>
      </c>
      <c r="B18" s="176">
        <f>SUM(B4:B17)</f>
        <v>12458</v>
      </c>
      <c r="C18" s="176">
        <f>SUM(C4:C17)</f>
        <v>4322.3999999999996</v>
      </c>
      <c r="D18" s="162"/>
    </row>
    <row r="19" spans="1:6">
      <c r="A19" s="161"/>
      <c r="B19" s="161"/>
      <c r="C19" s="161"/>
      <c r="D19" s="162"/>
    </row>
    <row r="20" spans="1:6">
      <c r="D20" s="67"/>
      <c r="E20" s="67"/>
    </row>
    <row r="21" spans="1:6">
      <c r="D21" s="67"/>
      <c r="E21" s="67"/>
    </row>
    <row r="22" spans="1:6">
      <c r="D22" s="67"/>
      <c r="E22" s="67"/>
    </row>
    <row r="23" spans="1:6">
      <c r="B23" s="177"/>
      <c r="C23" s="177"/>
      <c r="D23" s="177"/>
      <c r="E23" s="177"/>
    </row>
    <row r="26" spans="1:6">
      <c r="B26" s="182">
        <v>2024</v>
      </c>
      <c r="C26" s="182">
        <v>2025</v>
      </c>
      <c r="D26" s="182">
        <v>2026</v>
      </c>
      <c r="E26" s="67"/>
    </row>
    <row r="27" spans="1:6">
      <c r="A27" s="67" t="s">
        <v>67</v>
      </c>
      <c r="B27" s="67">
        <v>7945</v>
      </c>
      <c r="C27" s="67">
        <v>6695</v>
      </c>
      <c r="D27" s="67">
        <v>6056</v>
      </c>
      <c r="E27" s="67"/>
      <c r="F27" s="67"/>
    </row>
    <row r="28" spans="1:6">
      <c r="A28" s="67" t="s">
        <v>56</v>
      </c>
      <c r="B28" s="67">
        <v>6274</v>
      </c>
      <c r="C28" s="67">
        <v>8666</v>
      </c>
      <c r="D28" s="67">
        <v>14782</v>
      </c>
      <c r="E28" s="67"/>
      <c r="F28" s="67"/>
    </row>
    <row r="29" spans="1:6">
      <c r="A29" s="67" t="s">
        <v>57</v>
      </c>
      <c r="B29" s="67">
        <v>8658</v>
      </c>
      <c r="C29" s="67">
        <v>7173</v>
      </c>
      <c r="D29" s="67">
        <v>7043</v>
      </c>
      <c r="E29" s="67"/>
      <c r="F29" s="67"/>
    </row>
    <row r="30" spans="1:6">
      <c r="A30" s="67" t="s">
        <v>58</v>
      </c>
      <c r="B30" s="177">
        <v>8447</v>
      </c>
      <c r="C30" s="177">
        <v>5307</v>
      </c>
      <c r="D30" s="177">
        <v>6194</v>
      </c>
      <c r="E30" s="177"/>
      <c r="F30" s="177"/>
    </row>
    <row r="31" spans="1:6">
      <c r="A31" s="67" t="s">
        <v>59</v>
      </c>
      <c r="B31" s="67">
        <v>5540</v>
      </c>
      <c r="C31" s="67">
        <v>8905</v>
      </c>
      <c r="D31" s="67">
        <f>B18</f>
        <v>12458</v>
      </c>
      <c r="E31" s="67"/>
    </row>
    <row r="32" spans="1:6">
      <c r="A32" s="67" t="s">
        <v>60</v>
      </c>
      <c r="B32" s="67">
        <v>6870</v>
      </c>
      <c r="C32" s="67">
        <v>4281</v>
      </c>
      <c r="D32" s="67"/>
      <c r="E32" s="67"/>
    </row>
    <row r="33" spans="1:5">
      <c r="A33" s="67" t="s">
        <v>61</v>
      </c>
      <c r="B33" s="67">
        <v>8582</v>
      </c>
      <c r="C33" s="67">
        <v>6183</v>
      </c>
      <c r="D33" s="67"/>
      <c r="E33" s="67"/>
    </row>
    <row r="34" spans="1:5">
      <c r="A34" s="67" t="s">
        <v>62</v>
      </c>
      <c r="B34" s="67">
        <v>13095</v>
      </c>
      <c r="C34" s="67">
        <v>10681</v>
      </c>
      <c r="D34" s="67"/>
      <c r="E34" s="67"/>
    </row>
    <row r="35" spans="1:5">
      <c r="A35" s="67" t="s">
        <v>63</v>
      </c>
      <c r="B35" s="67">
        <v>16502</v>
      </c>
      <c r="C35" s="67">
        <v>7107</v>
      </c>
      <c r="D35" s="67"/>
    </row>
    <row r="36" spans="1:5">
      <c r="A36" s="67" t="s">
        <v>64</v>
      </c>
      <c r="B36" s="67">
        <v>7868</v>
      </c>
      <c r="C36" s="67">
        <v>7310</v>
      </c>
      <c r="D36" s="67"/>
    </row>
    <row r="37" spans="1:5">
      <c r="A37" s="67" t="s">
        <v>65</v>
      </c>
      <c r="B37" s="67">
        <v>4580</v>
      </c>
      <c r="C37" s="67">
        <v>5383</v>
      </c>
      <c r="D37" s="67"/>
    </row>
    <row r="38" spans="1:5">
      <c r="A38" s="67" t="s">
        <v>66</v>
      </c>
      <c r="B38" s="67">
        <v>65957</v>
      </c>
      <c r="C38" s="67">
        <v>65795</v>
      </c>
      <c r="D38" s="67"/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2026-06-28T07:55:06Z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