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6\"/>
    </mc:Choice>
  </mc:AlternateContent>
  <xr:revisionPtr revIDLastSave="0" documentId="13_ncr:1_{0EAC0E83-96D8-461F-B551-28A99236E4E9}" xr6:coauthVersionLast="47" xr6:coauthVersionMax="47" xr10:uidLastSave="{00000000-0000-0000-0000-000000000000}"/>
  <bookViews>
    <workbookView xWindow="28680" yWindow="-120" windowWidth="29040" windowHeight="15720" tabRatio="779" firstSheet="3" activeTab="3" xr2:uid="{00000000-000D-0000-FFFF-FFFF00000000}"/>
  </bookViews>
  <sheets>
    <sheet name="Botswana" sheetId="25" state="hidden" r:id="rId1"/>
    <sheet name="Democratic Republic of Congo" sheetId="16" state="hidden" r:id="rId2"/>
    <sheet name="Ivory Coast" sheetId="14" state="hidden" r:id="rId3"/>
    <sheet name="Ghana" sheetId="26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3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4" l="1"/>
  <c r="O16" i="8"/>
  <c r="O14" i="10"/>
  <c r="O7" i="18"/>
  <c r="O10" i="18" s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P10" i="18" l="1"/>
  <c r="O31" i="18"/>
  <c r="P46" i="18"/>
  <c r="P24" i="18"/>
  <c r="O24" i="18"/>
  <c r="P39" i="18"/>
  <c r="P31" i="18"/>
  <c r="O39" i="18"/>
  <c r="O46" i="18"/>
  <c r="O34" i="10"/>
  <c r="O8" i="26"/>
  <c r="O28" i="19"/>
  <c r="O27" i="19"/>
  <c r="O26" i="19"/>
  <c r="O25" i="19"/>
  <c r="O24" i="19"/>
  <c r="O23" i="19"/>
  <c r="O22" i="19"/>
  <c r="O21" i="19"/>
  <c r="P34" i="19"/>
  <c r="O34" i="19"/>
  <c r="P50" i="18" l="1"/>
  <c r="O50" i="18"/>
  <c r="P10" i="8"/>
  <c r="O10" i="8"/>
  <c r="P9" i="8"/>
  <c r="O9" i="8"/>
  <c r="P8" i="8"/>
  <c r="O8" i="8"/>
  <c r="P114" i="19" l="1"/>
  <c r="O114" i="19"/>
  <c r="P113" i="19"/>
  <c r="O113" i="19"/>
  <c r="P115" i="19"/>
  <c r="O11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B6" i="4" s="1"/>
  <c r="P10" i="26"/>
  <c r="P34" i="26" s="1"/>
  <c r="C6" i="4" s="1"/>
  <c r="O72" i="19"/>
  <c r="O27" i="10" l="1"/>
  <c r="O13" i="10"/>
  <c r="O8" i="10"/>
  <c r="P27" i="19"/>
  <c r="P26" i="19"/>
  <c r="P25" i="19"/>
  <c r="P24" i="19"/>
  <c r="P23" i="19"/>
  <c r="P22" i="19"/>
  <c r="P13" i="25"/>
  <c r="O13" i="25"/>
  <c r="P12" i="25"/>
  <c r="O12" i="25"/>
  <c r="P11" i="25"/>
  <c r="O11" i="25"/>
  <c r="P86" i="19"/>
  <c r="O86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94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05" i="19"/>
  <c r="O92" i="19"/>
  <c r="O33" i="19"/>
  <c r="O15" i="17"/>
  <c r="P15" i="25" l="1"/>
  <c r="C4" i="4" s="1"/>
  <c r="O15" i="25"/>
  <c r="B4" i="4" s="1"/>
  <c r="F88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O21" i="10"/>
  <c r="P14" i="10"/>
  <c r="P13" i="10"/>
  <c r="P12" i="10"/>
  <c r="O12" i="10"/>
  <c r="P11" i="10"/>
  <c r="O11" i="10"/>
  <c r="P10" i="10"/>
  <c r="O10" i="10"/>
  <c r="P9" i="10"/>
  <c r="O9" i="10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33" i="8"/>
  <c r="O33" i="8"/>
  <c r="P32" i="8"/>
  <c r="O32" i="8"/>
  <c r="N35" i="8"/>
  <c r="M35" i="8"/>
  <c r="L35" i="8"/>
  <c r="K35" i="8"/>
  <c r="J35" i="8"/>
  <c r="I35" i="8"/>
  <c r="H35" i="8"/>
  <c r="G35" i="8"/>
  <c r="F35" i="8"/>
  <c r="E35" i="8"/>
  <c r="D35" i="8"/>
  <c r="C35" i="8"/>
  <c r="P34" i="8"/>
  <c r="O34" i="8"/>
  <c r="P23" i="8"/>
  <c r="O23" i="8"/>
  <c r="P16" i="17"/>
  <c r="P9" i="17"/>
  <c r="P18" i="12"/>
  <c r="P16" i="12"/>
  <c r="P9" i="12"/>
  <c r="P72" i="19"/>
  <c r="P28" i="19"/>
  <c r="P21" i="19"/>
  <c r="P18" i="8"/>
  <c r="P17" i="8"/>
  <c r="P16" i="8"/>
  <c r="P11" i="8"/>
  <c r="P7" i="8"/>
  <c r="P9" i="20"/>
  <c r="P10" i="14"/>
  <c r="P9" i="14"/>
  <c r="P10" i="16"/>
  <c r="P9" i="16"/>
  <c r="P8" i="10"/>
  <c r="O23" i="10" l="1"/>
  <c r="P12" i="23"/>
  <c r="C13" i="4" s="1"/>
  <c r="P23" i="10"/>
  <c r="O12" i="24"/>
  <c r="B15" i="4" s="1"/>
  <c r="P12" i="24"/>
  <c r="C15" i="4" s="1"/>
  <c r="P35" i="8"/>
  <c r="O35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40" i="19"/>
  <c r="P40" i="19"/>
  <c r="O41" i="19"/>
  <c r="P41" i="19"/>
  <c r="C42" i="19"/>
  <c r="D42" i="19"/>
  <c r="E42" i="19"/>
  <c r="F42" i="19"/>
  <c r="G42" i="19"/>
  <c r="H42" i="19"/>
  <c r="I42" i="19"/>
  <c r="J42" i="19"/>
  <c r="K42" i="19"/>
  <c r="L42" i="19"/>
  <c r="M42" i="19"/>
  <c r="N42" i="19"/>
  <c r="P11" i="19" l="1"/>
  <c r="O11" i="19"/>
  <c r="P42" i="19"/>
  <c r="P68" i="19"/>
  <c r="O68" i="19"/>
  <c r="O42" i="19"/>
  <c r="P35" i="10" l="1"/>
  <c r="P34" i="10"/>
  <c r="P33" i="10"/>
  <c r="P28" i="10"/>
  <c r="P27" i="10"/>
  <c r="P16" i="10"/>
  <c r="P15" i="10"/>
  <c r="P123" i="19"/>
  <c r="P122" i="19"/>
  <c r="P121" i="19"/>
  <c r="P116" i="19"/>
  <c r="P112" i="19"/>
  <c r="P107" i="19"/>
  <c r="P106" i="19"/>
  <c r="P105" i="19"/>
  <c r="P100" i="19"/>
  <c r="P99" i="19"/>
  <c r="P98" i="19"/>
  <c r="P93" i="19"/>
  <c r="P92" i="19"/>
  <c r="P87" i="19"/>
  <c r="P85" i="19"/>
  <c r="P80" i="19"/>
  <c r="P79" i="19"/>
  <c r="P74" i="19"/>
  <c r="P73" i="19"/>
  <c r="P35" i="19"/>
  <c r="P33" i="19"/>
  <c r="P16" i="19"/>
  <c r="P15" i="19"/>
  <c r="O15" i="19"/>
  <c r="O106" i="19" l="1"/>
  <c r="O7" i="8" l="1"/>
  <c r="N94" i="19" l="1"/>
  <c r="M94" i="19"/>
  <c r="L94" i="19"/>
  <c r="K94" i="19"/>
  <c r="J94" i="19"/>
  <c r="I94" i="19"/>
  <c r="H94" i="19"/>
  <c r="G94" i="19"/>
  <c r="E94" i="19"/>
  <c r="D94" i="19"/>
  <c r="C94" i="19"/>
  <c r="O93" i="19"/>
  <c r="P94" i="19" l="1"/>
  <c r="O94" i="19"/>
  <c r="E29" i="19" l="1"/>
  <c r="F29" i="19"/>
  <c r="G29" i="19"/>
  <c r="H29" i="19"/>
  <c r="I29" i="19"/>
  <c r="J29" i="19"/>
  <c r="K29" i="19"/>
  <c r="L29" i="19"/>
  <c r="M29" i="19"/>
  <c r="N29" i="19"/>
  <c r="E36" i="19"/>
  <c r="F36" i="19"/>
  <c r="G36" i="19"/>
  <c r="H36" i="19"/>
  <c r="I36" i="19"/>
  <c r="J36" i="19"/>
  <c r="K36" i="19"/>
  <c r="L36" i="19"/>
  <c r="M36" i="19"/>
  <c r="N36" i="19"/>
  <c r="O9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N88" i="19"/>
  <c r="M88" i="19"/>
  <c r="L88" i="19"/>
  <c r="K88" i="19"/>
  <c r="J88" i="19"/>
  <c r="I88" i="19"/>
  <c r="H88" i="19"/>
  <c r="G88" i="19"/>
  <c r="E88" i="19"/>
  <c r="D88" i="19"/>
  <c r="C88" i="19"/>
  <c r="O87" i="19"/>
  <c r="O85" i="19"/>
  <c r="D29" i="19"/>
  <c r="C29" i="19"/>
  <c r="N117" i="19"/>
  <c r="M117" i="19"/>
  <c r="L117" i="19"/>
  <c r="K117" i="19"/>
  <c r="J117" i="19"/>
  <c r="I117" i="19"/>
  <c r="H117" i="19"/>
  <c r="G117" i="19"/>
  <c r="F117" i="19"/>
  <c r="E117" i="19"/>
  <c r="D117" i="19"/>
  <c r="C117" i="19"/>
  <c r="O116" i="19"/>
  <c r="O112" i="19"/>
  <c r="O73" i="19"/>
  <c r="O9" i="16"/>
  <c r="N124" i="19"/>
  <c r="M124" i="19"/>
  <c r="L124" i="19"/>
  <c r="K124" i="19"/>
  <c r="J124" i="19"/>
  <c r="I124" i="19"/>
  <c r="H124" i="19"/>
  <c r="G124" i="19"/>
  <c r="F124" i="19"/>
  <c r="E124" i="19"/>
  <c r="D124" i="19"/>
  <c r="C124" i="19"/>
  <c r="O123" i="19"/>
  <c r="O122" i="19"/>
  <c r="O121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O98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O80" i="19"/>
  <c r="O79" i="19"/>
  <c r="N75" i="19"/>
  <c r="M75" i="19"/>
  <c r="L75" i="19"/>
  <c r="K75" i="19"/>
  <c r="J75" i="19"/>
  <c r="I75" i="19"/>
  <c r="H75" i="19"/>
  <c r="G75" i="19"/>
  <c r="F75" i="19"/>
  <c r="E75" i="19"/>
  <c r="D75" i="19"/>
  <c r="C75" i="19"/>
  <c r="O74" i="19"/>
  <c r="D36" i="19"/>
  <c r="C36" i="19"/>
  <c r="O35" i="19"/>
  <c r="N17" i="19"/>
  <c r="M17" i="19"/>
  <c r="L17" i="19"/>
  <c r="K17" i="19"/>
  <c r="J17" i="19"/>
  <c r="I17" i="19"/>
  <c r="H17" i="19"/>
  <c r="G17" i="19"/>
  <c r="F17" i="19"/>
  <c r="E17" i="19"/>
  <c r="D17" i="19"/>
  <c r="C17" i="19"/>
  <c r="O16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2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3" i="10"/>
  <c r="O15" i="10"/>
  <c r="O16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1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N19" i="8"/>
  <c r="M19" i="8"/>
  <c r="L19" i="8"/>
  <c r="K19" i="8"/>
  <c r="J19" i="8"/>
  <c r="I19" i="8"/>
  <c r="H19" i="8"/>
  <c r="G19" i="8"/>
  <c r="F19" i="8"/>
  <c r="E19" i="8"/>
  <c r="D19" i="8"/>
  <c r="C19" i="8"/>
  <c r="O18" i="8"/>
  <c r="O17" i="8"/>
  <c r="N12" i="8"/>
  <c r="M12" i="8"/>
  <c r="L12" i="8"/>
  <c r="K12" i="8"/>
  <c r="J12" i="8"/>
  <c r="I12" i="8"/>
  <c r="H12" i="8"/>
  <c r="F12" i="8"/>
  <c r="E12" i="8"/>
  <c r="D12" i="8"/>
  <c r="C12" i="8"/>
  <c r="P17" i="17"/>
  <c r="C9" i="4" s="1"/>
  <c r="P18" i="16" l="1"/>
  <c r="O18" i="16"/>
  <c r="O19" i="8"/>
  <c r="O36" i="10"/>
  <c r="O11" i="14"/>
  <c r="B7" i="4" s="1"/>
  <c r="P11" i="14"/>
  <c r="C7" i="4" s="1"/>
  <c r="O29" i="10"/>
  <c r="P17" i="10"/>
  <c r="P29" i="10"/>
  <c r="O17" i="10"/>
  <c r="O17" i="17"/>
  <c r="B9" i="4" s="1"/>
  <c r="P19" i="12"/>
  <c r="C14" i="4" s="1"/>
  <c r="O19" i="12"/>
  <c r="B14" i="4" s="1"/>
  <c r="P12" i="8"/>
  <c r="P19" i="8"/>
  <c r="O108" i="19"/>
  <c r="P88" i="19"/>
  <c r="P36" i="10"/>
  <c r="O12" i="8"/>
  <c r="O124" i="19"/>
  <c r="O75" i="19"/>
  <c r="O17" i="19"/>
  <c r="P29" i="19"/>
  <c r="P36" i="19"/>
  <c r="P117" i="19"/>
  <c r="O101" i="19"/>
  <c r="O81" i="19"/>
  <c r="P81" i="19"/>
  <c r="O36" i="19"/>
  <c r="P101" i="19"/>
  <c r="O29" i="19"/>
  <c r="O117" i="19"/>
  <c r="P108" i="19"/>
  <c r="P124" i="19"/>
  <c r="P75" i="19"/>
  <c r="O88" i="19"/>
  <c r="P17" i="19"/>
  <c r="P38" i="8" l="1"/>
  <c r="C10" i="4" s="1"/>
  <c r="B11" i="4"/>
  <c r="P126" i="19"/>
  <c r="C12" i="4" s="1"/>
  <c r="O126" i="19"/>
  <c r="B12" i="4" s="1"/>
  <c r="O38" i="8"/>
  <c r="B10" i="4" s="1"/>
  <c r="O38" i="10"/>
  <c r="B8" i="4" s="1"/>
  <c r="P38" i="10"/>
  <c r="C8" i="4" s="1"/>
  <c r="C11" i="4"/>
  <c r="B18" i="4" l="1"/>
  <c r="C18" i="4"/>
</calcChain>
</file>

<file path=xl/sharedStrings.xml><?xml version="1.0" encoding="utf-8"?>
<sst xmlns="http://schemas.openxmlformats.org/spreadsheetml/2006/main" count="422" uniqueCount="121">
  <si>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</si>
  <si>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</si>
  <si>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</si>
  <si>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</si>
  <si>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</si>
  <si>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</si>
  <si>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</si>
  <si>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</si>
  <si>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</si>
  <si>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</si>
  <si>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</si>
  <si>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</si>
  <si>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</si>
  <si>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</si>
  <si>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</si>
  <si>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</si>
  <si>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</si>
  <si>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</si>
  <si>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</si>
  <si>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</si>
  <si>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</si>
  <si>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</si>
  <si>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</si>
  <si>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</si>
  <si>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</si>
  <si>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</si>
  <si>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</si>
  <si>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</si>
  <si>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</si>
  <si>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</si>
  <si>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</si>
  <si>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</si>
  <si>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</si>
  <si>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</si>
  <si>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</si>
  <si>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</si>
  <si>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</si>
  <si>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</si>
  <si>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</si>
  <si>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</si>
  <si>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</si>
  <si>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</si>
  <si>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</si>
  <si>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</si>
  <si>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</si>
  <si>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</si>
  <si>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</si>
  <si>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</si>
  <si>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</si>
  <si>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</si>
  <si>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</si>
  <si>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</si>
  <si>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</si>
  <si>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</si>
  <si>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</si>
  <si>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</si>
  <si>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</si>
  <si>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</si>
  <si>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</si>
  <si>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</si>
  <si>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</si>
  <si>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</si>
  <si>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</si>
  <si>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</si>
  <si>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</si>
  <si>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</si>
  <si>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</si>
  <si>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</si>
  <si>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</si>
  <si>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</si>
  <si>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</si>
  <si>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</si>
  <si>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</si>
  <si>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</si>
  <si>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</si>
  <si>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</si>
  <si>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</si>
  <si>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</si>
  <si>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</si>
  <si>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</si>
  <si>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</si>
  <si>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</si>
  <si>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</si>
  <si>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</si>
  <si>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</si>
  <si>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</si>
  <si>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</si>
  <si>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</si>
  <si>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</si>
  <si>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</si>
  <si>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</si>
  <si>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</si>
  <si>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MONTH : January 2026</t>
  </si>
  <si>
    <t>Patita Pavana Das</t>
  </si>
  <si>
    <t>Acyuta Kesava Dasa</t>
  </si>
  <si>
    <t>Congregation</t>
  </si>
  <si>
    <t>Temple scores</t>
  </si>
  <si>
    <t>Purusotama Yatra das</t>
  </si>
  <si>
    <t>Combined temple and devotees</t>
  </si>
  <si>
    <t>Damodar das (BCais)</t>
  </si>
  <si>
    <t xml:space="preserve">Radhakund devi dasi </t>
  </si>
  <si>
    <t>Team AGTSP</t>
  </si>
  <si>
    <t>Andesh</t>
  </si>
  <si>
    <t>Exclusive Books</t>
  </si>
  <si>
    <t>Hare Krishna Challengers</t>
  </si>
  <si>
    <t>Smita Krishna</t>
  </si>
  <si>
    <t>Nikunja Seva dasi</t>
  </si>
  <si>
    <t>Smart Box (Rama Tirtha Das)</t>
  </si>
  <si>
    <t>Bhakti Books (Takealot - Paramatma Das)</t>
  </si>
  <si>
    <t>HARIKANTA DEVI DASI</t>
  </si>
  <si>
    <t>PRASANAATMA DAS</t>
  </si>
  <si>
    <t>LAVANGA DAS</t>
  </si>
  <si>
    <t>SACRED STREET PARTY</t>
  </si>
  <si>
    <t>GIFT SHOP</t>
  </si>
  <si>
    <t>WEEKEND WARRIORS</t>
  </si>
  <si>
    <t xml:space="preserve">JAYLESH SIYANI </t>
  </si>
  <si>
    <t>MANASI GANGA DEVI DASI</t>
  </si>
  <si>
    <t>ISKCON WARRI</t>
  </si>
  <si>
    <t>Giftshop</t>
  </si>
  <si>
    <t>Prabhu Nandanandan das</t>
  </si>
  <si>
    <t>Prabhu Bucha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</si>
</sst>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- 2026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38100" cap="rnd">
              <a:solidFill>
                <a:schemeClr val="accent1">
                  <a:alpha val="75000"/>
                </a:schemeClr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7945</c:v>
                </c:pt>
                <c:pt idx="1">
                  <c:v>6274</c:v>
                </c:pt>
                <c:pt idx="2">
                  <c:v>8658</c:v>
                </c:pt>
                <c:pt idx="3" formatCode="0">
                  <c:v>8447</c:v>
                </c:pt>
                <c:pt idx="4">
                  <c:v>5540</c:v>
                </c:pt>
                <c:pt idx="5">
                  <c:v>6870</c:v>
                </c:pt>
                <c:pt idx="6">
                  <c:v>8582</c:v>
                </c:pt>
                <c:pt idx="7">
                  <c:v>13095</c:v>
                </c:pt>
                <c:pt idx="8">
                  <c:v>16502</c:v>
                </c:pt>
                <c:pt idx="9">
                  <c:v>7868</c:v>
                </c:pt>
                <c:pt idx="10">
                  <c:v>4580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3F-4809-802E-08F584A0C5C1}"/>
            </c:ext>
          </c:extLst>
        </c:ser>
        <c:ser>
          <c:idx val="0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38100" cap="rnd">
              <a:solidFill>
                <a:srgbClr val="92D050">
                  <a:alpha val="75000"/>
                </a:srgbClr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6695</c:v>
                </c:pt>
                <c:pt idx="1">
                  <c:v>8666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10681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2"/>
          <c:tx>
            <c:strRef>
              <c:f>Summary!$D$26</c:f>
              <c:strCache>
                <c:ptCount val="1"/>
                <c:pt idx="0">
                  <c:v>2026</c:v>
                </c:pt>
              </c:strCache>
            </c:strRef>
          </c:tx>
          <c:spPr>
            <a:ln w="53975" cap="rnd">
              <a:solidFill>
                <a:srgbClr val="FFC00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Summary!$D$27:$D$30</c:f>
              <c:numCache>
                <c:formatCode>General</c:formatCode>
                <c:ptCount val="4"/>
                <c:pt idx="0">
                  <c:v>5856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  <c:max val="70000"/>
          <c:min val="1000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302208"/>
        <c:crosses val="autoZero"/>
        <c:crossBetween val="between"/>
        <c:majorUnit val="4000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2.0844187971574106E-3"/>
          <c:y val="0.45710952271069111"/>
          <c:w val="6.4867112967538609E-2"/>
          <c:h val="0.128033889904468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5"/>
                <c:pt idx="0">
                  <c:v>1111</c:v>
                </c:pt>
                <c:pt idx="1">
                  <c:v>452</c:v>
                </c:pt>
                <c:pt idx="2" formatCode="General">
                  <c:v>2408</c:v>
                </c:pt>
                <c:pt idx="3">
                  <c:v>505</c:v>
                </c:pt>
                <c:pt idx="4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5"/>
                <c:pt idx="0">
                  <c:v>341.15</c:v>
                </c:pt>
                <c:pt idx="1">
                  <c:v>296.2</c:v>
                </c:pt>
                <c:pt idx="2">
                  <c:v>1262.3</c:v>
                </c:pt>
                <c:pt idx="3">
                  <c:v>395.5</c:v>
                </c:pt>
                <c:pt idx="4">
                  <c:v>758.05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41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46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tabSelected="1" zoomScaleNormal="100" workbookViewId="0">
      <selection activeCell="B45" sqref="B4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96</v>
      </c>
      <c r="C7" s="57"/>
      <c r="D7" s="48"/>
      <c r="E7" s="48"/>
      <c r="F7" s="49"/>
      <c r="G7" s="53">
        <v>240</v>
      </c>
      <c r="H7" s="54"/>
      <c r="I7" s="55">
        <v>130</v>
      </c>
      <c r="J7" s="54"/>
      <c r="K7" s="53"/>
      <c r="L7" s="56"/>
      <c r="M7" s="53"/>
      <c r="N7" s="54"/>
      <c r="O7" s="35">
        <f>SUM(C7:N7)</f>
        <v>370</v>
      </c>
      <c r="P7" s="36">
        <f>(D7*$D$3)+(E7*$E$3)+(F7*$F$3)+(G7*$G$3)+(H7*$H$3)+(I7*$I$3)+(J7*$J$3)+(K7*$K$3)+(L7*$L$3)+(M7*$M$3)+(N7*$N$3)</f>
        <v>125</v>
      </c>
    </row>
    <row r="8" spans="2:16">
      <c r="B8" s="52" t="s">
        <v>97</v>
      </c>
      <c r="C8" s="47"/>
      <c r="D8" s="48"/>
      <c r="E8" s="48"/>
      <c r="F8" s="49"/>
      <c r="G8" s="53">
        <v>21</v>
      </c>
      <c r="H8" s="54"/>
      <c r="I8" s="55">
        <v>15</v>
      </c>
      <c r="J8" s="54"/>
      <c r="K8" s="53">
        <v>12</v>
      </c>
      <c r="L8" s="56"/>
      <c r="M8" s="53"/>
      <c r="N8" s="54"/>
      <c r="O8" s="110">
        <f>SUM(F8:N8)+(E8*18)+(D8*9)</f>
        <v>48</v>
      </c>
      <c r="P8" s="36">
        <f t="shared" ref="P8:P9" si="0">(D8*$D$3)+(E8*$E$3)+(F8*$F$3)+(G8*$G$3)+(H8*$H$3)+(I8*$I$3)+(J8*$J$3)+(K8*$K$3)+(L8*$L$3)+(M8*$M$3)+(N8*$N$3)</f>
        <v>24.75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261</v>
      </c>
      <c r="H10" s="37">
        <f t="shared" si="2"/>
        <v>0</v>
      </c>
      <c r="I10" s="37">
        <f t="shared" si="2"/>
        <v>145</v>
      </c>
      <c r="J10" s="37">
        <f t="shared" si="2"/>
        <v>0</v>
      </c>
      <c r="K10" s="37">
        <f t="shared" si="2"/>
        <v>12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418</v>
      </c>
      <c r="P10" s="37">
        <f t="shared" si="2"/>
        <v>149.75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88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96</v>
      </c>
      <c r="C14" s="57"/>
      <c r="D14" s="48"/>
      <c r="E14" s="48"/>
      <c r="F14" s="49">
        <v>209</v>
      </c>
      <c r="G14" s="53">
        <v>304</v>
      </c>
      <c r="H14" s="54"/>
      <c r="I14" s="55">
        <v>177</v>
      </c>
      <c r="J14" s="54"/>
      <c r="K14" s="53"/>
      <c r="L14" s="56"/>
      <c r="M14" s="53">
        <v>3</v>
      </c>
      <c r="N14" s="54"/>
      <c r="O14" s="35">
        <f t="shared" ref="O14:O15" si="3">SUM(F14:N14)</f>
        <v>693</v>
      </c>
      <c r="P14" s="36">
        <f t="shared" ref="P14:P15" si="4">(D14*$D$3)+(E14*$E$3)+(F14*$F$3)+(G14*$G$3)+(H14*$H$3)+(I14*$I$3)+(J14*$J$3)+(K14*$K$3)+(L14*$L$3)+(M14*$M$3)+(N14*$N$3)</f>
        <v>191.4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304</v>
      </c>
      <c r="H16" s="40">
        <f t="shared" si="5"/>
        <v>0</v>
      </c>
      <c r="I16" s="40">
        <f t="shared" si="5"/>
        <v>177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3</v>
      </c>
      <c r="N16" s="40">
        <f t="shared" si="5"/>
        <v>0</v>
      </c>
      <c r="O16" s="41">
        <f t="shared" si="5"/>
        <v>693</v>
      </c>
      <c r="P16" s="42">
        <f t="shared" si="5"/>
        <v>191.4</v>
      </c>
    </row>
    <row r="18" spans="2:16" hidden="1"/>
    <row r="19" spans="2:16" ht="10.8" hidden="1" thickBot="1">
      <c r="B19" s="32" t="s">
        <v>89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 hidden="1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hidden="1" thickBot="1">
      <c r="B27" s="32" t="s">
        <v>90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hidden="1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1111</v>
      </c>
      <c r="P34" s="46">
        <f>P10+P16+P24+P31</f>
        <v>341.15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8"/>
  <sheetViews>
    <sheetView zoomScaleNormal="100" workbookViewId="0">
      <selection activeCell="O14" sqref="O1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92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109</v>
      </c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>
        <v>27</v>
      </c>
      <c r="O8" s="110">
        <f>SUM(F8:N8)+(E8*18)+(D8*9)</f>
        <v>27</v>
      </c>
      <c r="P8" s="36">
        <f t="shared" ref="P8" si="0">(D8*$D$4)+(E8*$E$4)+(F8*$F$4)+(G8*$G$4)+(H8*$H$4)+(I8*$I$4)+(J8*$J$4)+(K8*$K$4)+(L8*$L$4)+(M8*$M$4)+(N8*$N$4)</f>
        <v>54</v>
      </c>
    </row>
    <row r="9" spans="2:16">
      <c r="B9" s="52" t="s">
        <v>110</v>
      </c>
      <c r="C9" s="134"/>
      <c r="D9" s="47"/>
      <c r="E9" s="48"/>
      <c r="F9" s="49"/>
      <c r="G9" s="53">
        <v>90</v>
      </c>
      <c r="H9" s="54"/>
      <c r="I9" s="55"/>
      <c r="J9" s="54"/>
      <c r="K9" s="53">
        <v>15</v>
      </c>
      <c r="L9" s="56"/>
      <c r="M9" s="53"/>
      <c r="N9" s="54"/>
      <c r="O9" s="110">
        <f t="shared" ref="O9:O14" si="1">SUM(F9:N9)</f>
        <v>105</v>
      </c>
      <c r="P9" s="36">
        <f t="shared" ref="P9:P14" si="2">(D9*$D$4)+(E9*$E$4)+(F9*$F$4)+(G9*$G$4)+(H9*$H$4)+(I9*$I$4)+(J9*$J$4)+(K9*$K$4)+(L9*$L$4)+(M9*$M$4)+(N9*$N$4)</f>
        <v>37.5</v>
      </c>
    </row>
    <row r="10" spans="2:16">
      <c r="B10" s="52" t="s">
        <v>111</v>
      </c>
      <c r="C10" s="134"/>
      <c r="D10" s="47"/>
      <c r="E10" s="48"/>
      <c r="F10" s="49"/>
      <c r="G10" s="53">
        <v>1</v>
      </c>
      <c r="H10" s="54"/>
      <c r="I10" s="55"/>
      <c r="J10" s="54"/>
      <c r="K10" s="53">
        <v>13</v>
      </c>
      <c r="L10" s="56"/>
      <c r="M10" s="53"/>
      <c r="N10" s="54"/>
      <c r="O10" s="110">
        <f t="shared" si="1"/>
        <v>14</v>
      </c>
      <c r="P10" s="36">
        <f t="shared" si="2"/>
        <v>13.25</v>
      </c>
    </row>
    <row r="11" spans="2:16">
      <c r="B11" s="52" t="s">
        <v>112</v>
      </c>
      <c r="C11" s="134"/>
      <c r="D11" s="47"/>
      <c r="E11" s="48"/>
      <c r="F11" s="49"/>
      <c r="G11" s="53">
        <v>148</v>
      </c>
      <c r="H11" s="54"/>
      <c r="I11" s="55">
        <v>2</v>
      </c>
      <c r="J11" s="54"/>
      <c r="K11" s="53">
        <v>23</v>
      </c>
      <c r="L11" s="56"/>
      <c r="M11" s="53"/>
      <c r="N11" s="54"/>
      <c r="O11" s="110">
        <f t="shared" si="1"/>
        <v>173</v>
      </c>
      <c r="P11" s="36">
        <f t="shared" si="2"/>
        <v>61</v>
      </c>
    </row>
    <row r="12" spans="2:16">
      <c r="B12" s="52" t="s">
        <v>113</v>
      </c>
      <c r="C12" s="134"/>
      <c r="D12" s="47"/>
      <c r="E12" s="48"/>
      <c r="F12" s="49">
        <v>2</v>
      </c>
      <c r="G12" s="53">
        <v>7</v>
      </c>
      <c r="H12" s="54"/>
      <c r="I12" s="55">
        <v>1</v>
      </c>
      <c r="J12" s="54"/>
      <c r="K12" s="53">
        <v>2</v>
      </c>
      <c r="L12" s="56"/>
      <c r="M12" s="53"/>
      <c r="N12" s="54">
        <v>5</v>
      </c>
      <c r="O12" s="110">
        <f t="shared" si="1"/>
        <v>17</v>
      </c>
      <c r="P12" s="36">
        <f t="shared" si="2"/>
        <v>14.45</v>
      </c>
    </row>
    <row r="13" spans="2:16">
      <c r="B13" s="52" t="s">
        <v>114</v>
      </c>
      <c r="C13" s="134"/>
      <c r="D13" s="47"/>
      <c r="E13" s="48"/>
      <c r="F13" s="49"/>
      <c r="G13" s="53"/>
      <c r="H13" s="54"/>
      <c r="I13" s="55"/>
      <c r="J13" s="54"/>
      <c r="K13" s="53"/>
      <c r="L13" s="56">
        <v>7</v>
      </c>
      <c r="M13" s="53"/>
      <c r="N13" s="54">
        <v>1</v>
      </c>
      <c r="O13" s="110">
        <f>SUM(F13:N13)+(E13*18)+(D13*9)</f>
        <v>8</v>
      </c>
      <c r="P13" s="36">
        <f t="shared" si="2"/>
        <v>9</v>
      </c>
    </row>
    <row r="14" spans="2:16">
      <c r="B14" s="52" t="s">
        <v>115</v>
      </c>
      <c r="C14" s="134"/>
      <c r="D14" s="47"/>
      <c r="E14" s="48">
        <v>1</v>
      </c>
      <c r="F14" s="49"/>
      <c r="G14" s="53"/>
      <c r="H14" s="54"/>
      <c r="I14" s="55"/>
      <c r="J14" s="54"/>
      <c r="K14" s="53"/>
      <c r="L14" s="56"/>
      <c r="M14" s="53"/>
      <c r="N14" s="54"/>
      <c r="O14" s="110">
        <f>SUM(F14:N14)+(E14*18)+(D14*9)</f>
        <v>18</v>
      </c>
      <c r="P14" s="36">
        <f t="shared" si="2"/>
        <v>72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3">SUM(F15:N15)</f>
        <v>0</v>
      </c>
      <c r="P15" s="36">
        <f t="shared" ref="P15:P16" si="4">(D15*$D$4)+(E15*$E$4)+(F15*$F$4)+(G15*$G$4)+(H15*$H$4)+(I15*$I$4)+(J15*$J$4)+(K15*$K$4)+(L15*$L$4)+(M15*$M$4)+(N15*$N$4)</f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 t="shared" ref="O16" si="5">SUM(F16:N16)</f>
        <v>0</v>
      </c>
      <c r="P16" s="36">
        <f t="shared" si="4"/>
        <v>0</v>
      </c>
    </row>
    <row r="17" spans="2:16" ht="10.8" thickBot="1">
      <c r="B17" s="37" t="s">
        <v>21</v>
      </c>
      <c r="C17" s="37">
        <f t="shared" ref="C17:P17" si="6">SUM(C8:C16)</f>
        <v>0</v>
      </c>
      <c r="D17" s="37">
        <f t="shared" si="6"/>
        <v>0</v>
      </c>
      <c r="E17" s="37">
        <f t="shared" si="6"/>
        <v>1</v>
      </c>
      <c r="F17" s="37">
        <f t="shared" si="6"/>
        <v>2</v>
      </c>
      <c r="G17" s="37">
        <f t="shared" si="6"/>
        <v>246</v>
      </c>
      <c r="H17" s="37">
        <f t="shared" si="6"/>
        <v>0</v>
      </c>
      <c r="I17" s="37">
        <f t="shared" si="6"/>
        <v>3</v>
      </c>
      <c r="J17" s="37">
        <f t="shared" si="6"/>
        <v>0</v>
      </c>
      <c r="K17" s="37">
        <f t="shared" si="6"/>
        <v>53</v>
      </c>
      <c r="L17" s="37">
        <f t="shared" si="6"/>
        <v>7</v>
      </c>
      <c r="M17" s="37">
        <f t="shared" si="6"/>
        <v>0</v>
      </c>
      <c r="N17" s="37">
        <f t="shared" si="6"/>
        <v>33</v>
      </c>
      <c r="O17" s="37">
        <f t="shared" si="6"/>
        <v>362</v>
      </c>
      <c r="P17" s="37">
        <f t="shared" si="6"/>
        <v>261.2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 hidden="1"/>
    <row r="20" spans="2:16" ht="10.8" hidden="1" thickBot="1">
      <c r="B20" s="32" t="s">
        <v>73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t="12" hidden="1" customHeight="1">
      <c r="B21" s="148"/>
      <c r="C21" s="47"/>
      <c r="D21" s="48"/>
      <c r="E21" s="48"/>
      <c r="F21" s="152"/>
      <c r="G21" s="149"/>
      <c r="H21" s="54"/>
      <c r="I21" s="150"/>
      <c r="J21" s="54"/>
      <c r="K21" s="149"/>
      <c r="L21" s="151"/>
      <c r="M21" s="53"/>
      <c r="N21" s="103"/>
      <c r="O21" s="35">
        <f>SUM(F21:N21)</f>
        <v>0</v>
      </c>
      <c r="P21" s="36">
        <f t="shared" ref="P21:P22" si="7">(D21*$D$4)+(E21*$E$4)+(F21*$F$4)+(G21*$G$4)+(H21*$H$4)+(I21*$I$4)+(J21*$J$4)+(K21*$K$4)+(L21*$L$4)+(M21*$M$4)+(N21*$N$4)</f>
        <v>0</v>
      </c>
    </row>
    <row r="22" spans="2:16" hidden="1">
      <c r="B22" s="148"/>
      <c r="C22" s="47"/>
      <c r="D22" s="48"/>
      <c r="E22" s="48"/>
      <c r="F22" s="104"/>
      <c r="G22" s="106"/>
      <c r="H22" s="105"/>
      <c r="I22" s="106"/>
      <c r="J22" s="107"/>
      <c r="K22" s="106"/>
      <c r="L22" s="107"/>
      <c r="M22" s="108"/>
      <c r="N22" s="103"/>
      <c r="O22" s="35">
        <f>SUM(F22:N22)</f>
        <v>0</v>
      </c>
      <c r="P22" s="36">
        <f t="shared" si="7"/>
        <v>0</v>
      </c>
    </row>
    <row r="23" spans="2:16" ht="10.8" hidden="1" thickBot="1">
      <c r="B23" s="37" t="s">
        <v>21</v>
      </c>
      <c r="C23" s="37">
        <f t="shared" ref="C23:P23" si="8">SUM(C21:C22)</f>
        <v>0</v>
      </c>
      <c r="D23" s="37">
        <f t="shared" si="8"/>
        <v>0</v>
      </c>
      <c r="E23" s="37">
        <f t="shared" si="8"/>
        <v>0</v>
      </c>
      <c r="F23" s="37">
        <f t="shared" si="8"/>
        <v>0</v>
      </c>
      <c r="G23" s="37">
        <f t="shared" si="8"/>
        <v>0</v>
      </c>
      <c r="H23" s="37">
        <f t="shared" si="8"/>
        <v>0</v>
      </c>
      <c r="I23" s="37">
        <f t="shared" si="8"/>
        <v>0</v>
      </c>
      <c r="J23" s="37">
        <f t="shared" si="8"/>
        <v>0</v>
      </c>
      <c r="K23" s="37">
        <f t="shared" si="8"/>
        <v>0</v>
      </c>
      <c r="L23" s="37">
        <f t="shared" si="8"/>
        <v>0</v>
      </c>
      <c r="M23" s="37">
        <f t="shared" si="8"/>
        <v>0</v>
      </c>
      <c r="N23" s="37">
        <f t="shared" si="8"/>
        <v>0</v>
      </c>
      <c r="O23" s="37">
        <f t="shared" si="8"/>
        <v>0</v>
      </c>
      <c r="P23" s="109">
        <f t="shared" si="8"/>
        <v>0</v>
      </c>
    </row>
    <row r="24" spans="2:16" hidden="1"/>
    <row r="26" spans="2:16" ht="10.8" thickBot="1">
      <c r="B26" s="32" t="s">
        <v>91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customHeight="1">
      <c r="B27" s="182" t="s">
        <v>116</v>
      </c>
      <c r="C27" s="47"/>
      <c r="D27" s="48"/>
      <c r="E27" s="48"/>
      <c r="F27" s="152"/>
      <c r="G27" s="149">
        <v>40</v>
      </c>
      <c r="H27" s="54"/>
      <c r="I27" s="150">
        <v>50</v>
      </c>
      <c r="J27" s="54"/>
      <c r="K27" s="149"/>
      <c r="L27" s="151"/>
      <c r="M27" s="53"/>
      <c r="N27" s="103"/>
      <c r="O27" s="110">
        <f>SUM(F27:N27)+(E27*18)+(D27*9)</f>
        <v>90</v>
      </c>
      <c r="P27" s="36">
        <f t="shared" ref="P27:P28" si="9">(D27*$D$4)+(E27*$E$4)+(F27*$F$4)+(G27*$G$4)+(H27*$H$4)+(I27*$I$4)+(J27*$J$4)+(K27*$K$4)+(L27*$L$4)+(M27*$M$4)+(N27*$N$4)</f>
        <v>35</v>
      </c>
    </row>
    <row r="28" spans="2:16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9"/>
        <v>0</v>
      </c>
    </row>
    <row r="29" spans="2:16" ht="10.8" thickBot="1">
      <c r="B29" s="37" t="s">
        <v>21</v>
      </c>
      <c r="C29" s="37">
        <f t="shared" ref="C29:P29" si="10">SUM(C27:C28)</f>
        <v>0</v>
      </c>
      <c r="D29" s="37">
        <f t="shared" si="10"/>
        <v>0</v>
      </c>
      <c r="E29" s="37">
        <f t="shared" si="10"/>
        <v>0</v>
      </c>
      <c r="F29" s="37">
        <f t="shared" si="10"/>
        <v>0</v>
      </c>
      <c r="G29" s="37">
        <f t="shared" si="10"/>
        <v>40</v>
      </c>
      <c r="H29" s="37">
        <f t="shared" si="10"/>
        <v>0</v>
      </c>
      <c r="I29" s="37">
        <f t="shared" si="10"/>
        <v>50</v>
      </c>
      <c r="J29" s="37">
        <f t="shared" si="10"/>
        <v>0</v>
      </c>
      <c r="K29" s="37">
        <f t="shared" si="10"/>
        <v>0</v>
      </c>
      <c r="L29" s="37">
        <f t="shared" si="10"/>
        <v>0</v>
      </c>
      <c r="M29" s="37">
        <f t="shared" si="10"/>
        <v>0</v>
      </c>
      <c r="N29" s="37">
        <f t="shared" si="10"/>
        <v>0</v>
      </c>
      <c r="O29" s="37">
        <f t="shared" si="10"/>
        <v>90</v>
      </c>
      <c r="P29" s="109">
        <f t="shared" si="10"/>
        <v>35</v>
      </c>
    </row>
    <row r="31" spans="2:16" hidden="1"/>
    <row r="32" spans="2:16" ht="10.8" hidden="1" thickBot="1">
      <c r="B32" s="32" t="s">
        <v>36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ref="P33:P35" si="11">(D33*$D$4)+(E33*$E$4)+(F33*$F$4)+(G33*$G$4)+(H33*$H$4)+(I33*$I$4)+(J33*$J$4)+(K33*$K$4)+(L33*$L$4)+(M33*$M$4)+(N33*$N$4)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110">
        <f>SUM(F34:N34)+(E34*18)+(D34*9)</f>
        <v>0</v>
      </c>
      <c r="P34" s="36">
        <f t="shared" si="11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SUM(C35:N35)</f>
        <v>0</v>
      </c>
      <c r="P35" s="36">
        <f t="shared" si="11"/>
        <v>0</v>
      </c>
    </row>
    <row r="36" spans="2:16" ht="10.8" hidden="1" thickBot="1">
      <c r="B36" s="37" t="s">
        <v>21</v>
      </c>
      <c r="C36" s="37">
        <f>SUM(C33:C34)</f>
        <v>0</v>
      </c>
      <c r="D36" s="37">
        <f>SUM(D33:D34)</f>
        <v>0</v>
      </c>
      <c r="E36" s="37">
        <f>SUM(E33:E34)</f>
        <v>0</v>
      </c>
      <c r="F36" s="37">
        <f t="shared" ref="F36:P36" si="12">SUM(F33:F35)</f>
        <v>0</v>
      </c>
      <c r="G36" s="37">
        <f t="shared" si="12"/>
        <v>0</v>
      </c>
      <c r="H36" s="37">
        <f t="shared" si="12"/>
        <v>0</v>
      </c>
      <c r="I36" s="37">
        <f t="shared" si="12"/>
        <v>0</v>
      </c>
      <c r="J36" s="37">
        <f t="shared" si="12"/>
        <v>0</v>
      </c>
      <c r="K36" s="37">
        <f t="shared" si="12"/>
        <v>0</v>
      </c>
      <c r="L36" s="37">
        <f t="shared" si="12"/>
        <v>0</v>
      </c>
      <c r="M36" s="37">
        <f t="shared" si="12"/>
        <v>0</v>
      </c>
      <c r="N36" s="37">
        <f t="shared" si="12"/>
        <v>0</v>
      </c>
      <c r="O36" s="37">
        <f t="shared" si="12"/>
        <v>0</v>
      </c>
      <c r="P36" s="109">
        <f t="shared" si="12"/>
        <v>0</v>
      </c>
    </row>
    <row r="37" spans="2:16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</row>
    <row r="38" spans="2:16">
      <c r="N38" s="112" t="s">
        <v>28</v>
      </c>
      <c r="O38" s="111">
        <f>SUM(O23+O17+O29+O36)</f>
        <v>452</v>
      </c>
      <c r="P38" s="177">
        <f>SUM(P23+P17+P29+P36)</f>
        <v>296.2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6" sqref="O16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118</v>
      </c>
      <c r="C7" s="147"/>
      <c r="D7" s="141"/>
      <c r="E7" s="141"/>
      <c r="F7" s="142">
        <v>18</v>
      </c>
      <c r="G7" s="143">
        <v>155</v>
      </c>
      <c r="H7" s="144"/>
      <c r="I7" s="145">
        <v>6</v>
      </c>
      <c r="J7" s="144"/>
      <c r="K7" s="143">
        <v>9</v>
      </c>
      <c r="L7" s="146"/>
      <c r="M7" s="143">
        <v>63</v>
      </c>
      <c r="N7" s="144"/>
      <c r="O7" s="35">
        <f t="shared" ref="O7" si="0">SUM(F7:N7)</f>
        <v>251</v>
      </c>
      <c r="P7" s="36">
        <f>(D7*$D$3)+(E7*$E$3)+(F7*$F$3)+(G7*$G$3)+(H7*$H$3)+(I7*$I$3)+(J7*$J$3)+(K7*$K$3)+(L7*$L$3)+(M7*$M$3)+(N7*$N$3)</f>
        <v>178.55</v>
      </c>
    </row>
    <row r="8" spans="2:16">
      <c r="B8" s="52" t="s">
        <v>119</v>
      </c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>
        <v>10</v>
      </c>
      <c r="N8" s="144"/>
      <c r="O8" s="35">
        <f t="shared" ref="O8:O9" si="1">SUM(F8:N8)</f>
        <v>10</v>
      </c>
      <c r="P8" s="36">
        <f t="shared" ref="P8:P10" si="2">(D8*$D$3)+(E8*$E$3)+(F8*$F$3)+(G8*$G$3)+(H8*$H$3)+(I8*$I$3)+(J8*$J$3)+(K8*$K$3)+(L8*$L$3)+(M8*$M$3)+(N8*$N$3)</f>
        <v>20</v>
      </c>
    </row>
    <row r="9" spans="2:16">
      <c r="B9" s="52" t="s">
        <v>120</v>
      </c>
      <c r="C9" s="147"/>
      <c r="D9" s="141"/>
      <c r="E9" s="141"/>
      <c r="F9" s="142"/>
      <c r="G9" s="143"/>
      <c r="H9" s="144"/>
      <c r="I9" s="145">
        <v>10</v>
      </c>
      <c r="J9" s="144"/>
      <c r="K9" s="143"/>
      <c r="L9" s="146"/>
      <c r="M9" s="143"/>
      <c r="N9" s="144"/>
      <c r="O9" s="35">
        <f t="shared" si="1"/>
        <v>10</v>
      </c>
      <c r="P9" s="36">
        <f t="shared" si="2"/>
        <v>5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" si="3">SUM(F10:N10)</f>
        <v>0</v>
      </c>
      <c r="P10" s="36">
        <f t="shared" si="2"/>
        <v>0</v>
      </c>
    </row>
    <row r="11" spans="2:16">
      <c r="B11" s="126"/>
      <c r="C11" s="133"/>
      <c r="D11" s="127"/>
      <c r="E11" s="127"/>
      <c r="F11" s="128"/>
      <c r="G11" s="129"/>
      <c r="H11" s="130"/>
      <c r="I11" s="131"/>
      <c r="J11" s="130"/>
      <c r="K11" s="129"/>
      <c r="L11" s="132"/>
      <c r="M11" s="129"/>
      <c r="N11" s="130"/>
      <c r="O11" s="35">
        <f>SUM(F11:N11)</f>
        <v>0</v>
      </c>
      <c r="P11" s="36">
        <f t="shared" ref="P11" si="4">(D11*$D$3)+(E11*$E$3)+(F11*$F$3)+(G11*$G$3)+(H11*$H$3)+(I11*$I$3)+(J11*$J$3)+(K11*$K$3)+(L11*$L$3)+(M11*$M$3)+(N11*$N$3)</f>
        <v>0</v>
      </c>
    </row>
    <row r="12" spans="2:16" ht="10.8" thickBot="1">
      <c r="B12" s="37" t="s">
        <v>21</v>
      </c>
      <c r="C12" s="37">
        <f t="shared" ref="C12:P12" si="5">SUM(C7:C11)</f>
        <v>0</v>
      </c>
      <c r="D12" s="37">
        <f t="shared" si="5"/>
        <v>0</v>
      </c>
      <c r="E12" s="37">
        <f t="shared" si="5"/>
        <v>0</v>
      </c>
      <c r="F12" s="37">
        <f t="shared" si="5"/>
        <v>18</v>
      </c>
      <c r="G12" s="37">
        <f t="shared" si="5"/>
        <v>155</v>
      </c>
      <c r="H12" s="37">
        <f t="shared" si="5"/>
        <v>0</v>
      </c>
      <c r="I12" s="37">
        <f t="shared" si="5"/>
        <v>16</v>
      </c>
      <c r="J12" s="37">
        <f t="shared" si="5"/>
        <v>0</v>
      </c>
      <c r="K12" s="37">
        <f t="shared" si="5"/>
        <v>9</v>
      </c>
      <c r="L12" s="37">
        <f t="shared" si="5"/>
        <v>0</v>
      </c>
      <c r="M12" s="37">
        <f t="shared" si="5"/>
        <v>73</v>
      </c>
      <c r="N12" s="37">
        <f t="shared" si="5"/>
        <v>0</v>
      </c>
      <c r="O12" s="37">
        <f t="shared" si="5"/>
        <v>271</v>
      </c>
      <c r="P12" s="37">
        <f t="shared" si="5"/>
        <v>203.55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>
      <c r="B14" s="13"/>
      <c r="C14" s="13"/>
      <c r="D14" s="13"/>
      <c r="E14" s="13"/>
      <c r="F14" s="30"/>
      <c r="G14" s="30"/>
      <c r="H14" s="30"/>
      <c r="I14" s="30"/>
      <c r="J14" s="30"/>
      <c r="K14" s="30"/>
      <c r="L14" s="30"/>
      <c r="M14" s="30"/>
      <c r="N14" s="30"/>
      <c r="O14" s="13"/>
      <c r="P14" s="13"/>
    </row>
    <row r="15" spans="2:16" ht="10.8" thickBot="1">
      <c r="B15" s="32" t="s">
        <v>29</v>
      </c>
      <c r="C15" s="32"/>
      <c r="D15" s="32"/>
      <c r="E15" s="3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34"/>
    </row>
    <row r="16" spans="2:16">
      <c r="B16" s="52" t="s">
        <v>71</v>
      </c>
      <c r="C16" s="57"/>
      <c r="D16" s="48"/>
      <c r="E16" s="48">
        <v>1</v>
      </c>
      <c r="F16" s="49"/>
      <c r="G16" s="53">
        <v>1835</v>
      </c>
      <c r="H16" s="54"/>
      <c r="I16" s="55"/>
      <c r="J16" s="54"/>
      <c r="K16" s="53">
        <v>40</v>
      </c>
      <c r="L16" s="56"/>
      <c r="M16" s="53"/>
      <c r="N16" s="54">
        <v>244</v>
      </c>
      <c r="O16" s="110">
        <f>SUM(F16:N16)+(E16*18)+(D16*9)</f>
        <v>2137</v>
      </c>
      <c r="P16" s="36">
        <f t="shared" ref="P16:P18" si="6">(D16*$D$3)+(E16*$E$3)+(F16*$F$3)+(G16*$G$3)+(H16*$H$3)+(I16*$I$3)+(J16*$J$3)+(K16*$K$3)+(L16*$L$3)+(M16*$M$3)+(N16*$N$3)</f>
        <v>1058.75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>SUM(F17:N17)</f>
        <v>0</v>
      </c>
      <c r="P17" s="36">
        <f t="shared" si="6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>SUM(F18:N18)</f>
        <v>0</v>
      </c>
      <c r="P18" s="36">
        <f t="shared" si="6"/>
        <v>0</v>
      </c>
    </row>
    <row r="19" spans="2:16" ht="10.8" thickBot="1">
      <c r="B19" s="37" t="s">
        <v>21</v>
      </c>
      <c r="C19" s="37">
        <f>SUM(C16:C18)</f>
        <v>0</v>
      </c>
      <c r="D19" s="37">
        <f>SUM(D16:D18)</f>
        <v>0</v>
      </c>
      <c r="E19" s="37">
        <f>SUM(E16:E18)</f>
        <v>1</v>
      </c>
      <c r="F19" s="37">
        <f>SUM(F16:F18)</f>
        <v>0</v>
      </c>
      <c r="G19" s="37">
        <f>SUM(G16:G18)</f>
        <v>1835</v>
      </c>
      <c r="H19" s="37">
        <f t="shared" ref="H19:P19" si="7">SUM(H16:H18)</f>
        <v>0</v>
      </c>
      <c r="I19" s="37">
        <f t="shared" si="7"/>
        <v>0</v>
      </c>
      <c r="J19" s="37">
        <f t="shared" si="7"/>
        <v>0</v>
      </c>
      <c r="K19" s="37">
        <f t="shared" si="7"/>
        <v>40</v>
      </c>
      <c r="L19" s="37">
        <f t="shared" si="7"/>
        <v>0</v>
      </c>
      <c r="M19" s="37">
        <f t="shared" si="7"/>
        <v>0</v>
      </c>
      <c r="N19" s="37">
        <f t="shared" si="7"/>
        <v>244</v>
      </c>
      <c r="O19" s="39">
        <f t="shared" si="7"/>
        <v>2137</v>
      </c>
      <c r="P19" s="39">
        <f t="shared" si="7"/>
        <v>1058.75</v>
      </c>
    </row>
    <row r="20" spans="2:16">
      <c r="G20" s="38"/>
    </row>
    <row r="21" spans="2:16" hidden="1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2:16" ht="10.8" hidden="1" thickBot="1">
      <c r="B22" s="32" t="s">
        <v>67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 hidden="1">
      <c r="B23" s="52"/>
      <c r="C23" s="5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ref="O23:O34" si="8">SUM(F23:N23)</f>
        <v>0</v>
      </c>
      <c r="P23" s="36">
        <f t="shared" ref="P23:P34" si="9">(D23*$D$3)+(E23*$E$3)+(F23*$F$3)+(G23*$G$3)+(H23*$H$3)+(I23*$I$3)+(J23*$J$3)+(K23*$K$3)+(L23*$L$3)+(M23*$M$3)+(N23*$N$3)</f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8"/>
        <v>0</v>
      </c>
      <c r="P24" s="36">
        <f t="shared" si="9"/>
        <v>0</v>
      </c>
    </row>
    <row r="25" spans="2:16" hidden="1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8"/>
        <v>0</v>
      </c>
      <c r="P25" s="36">
        <f t="shared" si="9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8"/>
        <v>0</v>
      </c>
      <c r="P26" s="36">
        <f t="shared" si="9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8"/>
        <v>0</v>
      </c>
      <c r="P27" s="36">
        <f t="shared" si="9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ref="P28:P31" si="10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8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8"/>
        <v>0</v>
      </c>
      <c r="P30" s="36">
        <f t="shared" si="10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8"/>
        <v>0</v>
      </c>
      <c r="P31" s="36">
        <f t="shared" si="10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8"/>
        <v>0</v>
      </c>
      <c r="P32" s="36">
        <f t="shared" ref="P32:P33" si="11">(D32*$D$3)+(E32*$E$3)+(F32*$F$3)+(G32*$G$3)+(H32*$H$3)+(I32*$I$3)+(J32*$J$3)+(K32*$K$3)+(L32*$L$3)+(M32*$M$3)+(N32*$N$3)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8"/>
        <v>0</v>
      </c>
      <c r="P33" s="36">
        <f t="shared" si="11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2:16" ht="10.8" hidden="1" thickBot="1">
      <c r="B35" s="37" t="s">
        <v>21</v>
      </c>
      <c r="C35" s="37">
        <f t="shared" ref="C35:P35" si="12">SUM(C23:C34)</f>
        <v>0</v>
      </c>
      <c r="D35" s="37">
        <f t="shared" si="12"/>
        <v>0</v>
      </c>
      <c r="E35" s="37">
        <f t="shared" si="12"/>
        <v>0</v>
      </c>
      <c r="F35" s="37">
        <f t="shared" si="12"/>
        <v>0</v>
      </c>
      <c r="G35" s="37">
        <f t="shared" si="12"/>
        <v>0</v>
      </c>
      <c r="H35" s="37">
        <f t="shared" si="12"/>
        <v>0</v>
      </c>
      <c r="I35" s="37">
        <f t="shared" si="12"/>
        <v>0</v>
      </c>
      <c r="J35" s="37">
        <f t="shared" si="12"/>
        <v>0</v>
      </c>
      <c r="K35" s="37">
        <f t="shared" si="12"/>
        <v>0</v>
      </c>
      <c r="L35" s="37">
        <f t="shared" si="12"/>
        <v>0</v>
      </c>
      <c r="M35" s="37">
        <f t="shared" si="12"/>
        <v>0</v>
      </c>
      <c r="N35" s="37">
        <f t="shared" si="12"/>
        <v>0</v>
      </c>
      <c r="O35" s="39">
        <f t="shared" si="12"/>
        <v>0</v>
      </c>
      <c r="P35" s="39">
        <f t="shared" si="12"/>
        <v>0</v>
      </c>
    </row>
    <row r="36" spans="2:16" hidden="1">
      <c r="G36" s="38"/>
    </row>
    <row r="37" spans="2:16" ht="13.2">
      <c r="B37" s="2"/>
      <c r="C37" s="2"/>
      <c r="D37" s="2"/>
      <c r="E37" s="2"/>
      <c r="F37" s="43"/>
      <c r="G37" s="43"/>
      <c r="H37" s="43"/>
      <c r="I37" s="43"/>
      <c r="J37" s="43"/>
      <c r="K37" s="43"/>
      <c r="L37" s="43"/>
      <c r="M37" s="43"/>
      <c r="N37" s="43"/>
      <c r="O37" s="2"/>
      <c r="P37" s="2"/>
    </row>
    <row r="38" spans="2:16">
      <c r="M38" s="44" t="s">
        <v>21</v>
      </c>
      <c r="O38" s="45">
        <f>O35+O19+O12</f>
        <v>2408</v>
      </c>
      <c r="P38" s="46">
        <f>P35+P19+P12</f>
        <v>1262.3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8" sqref="B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84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45</v>
      </c>
      <c r="C7" s="57"/>
      <c r="D7" s="48"/>
      <c r="E7" s="48"/>
      <c r="F7" s="49"/>
      <c r="G7" s="53">
        <v>13</v>
      </c>
      <c r="H7" s="54"/>
      <c r="I7" s="55">
        <v>15</v>
      </c>
      <c r="J7" s="54"/>
      <c r="K7" s="53">
        <v>12</v>
      </c>
      <c r="L7" s="56"/>
      <c r="M7" s="53"/>
      <c r="N7" s="54">
        <v>8</v>
      </c>
      <c r="O7" s="35">
        <f>SUM(C7:N7)</f>
        <v>48</v>
      </c>
      <c r="P7" s="36">
        <f>(D7*$D$3)+(E7*$E$3)+(F7*$F$3)+(G7*$G$3)+(H7*$H$3)+(I7*$I$3)+(J7*$J$3)+(K7*$K$3)+(L7*$L$3)+(M7*$M$3)+(N7*$N$3)</f>
        <v>38.75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13</v>
      </c>
      <c r="H10" s="37">
        <f t="shared" si="2"/>
        <v>0</v>
      </c>
      <c r="I10" s="37">
        <f t="shared" si="2"/>
        <v>15</v>
      </c>
      <c r="J10" s="37">
        <f t="shared" si="2"/>
        <v>0</v>
      </c>
      <c r="K10" s="37">
        <f t="shared" si="2"/>
        <v>12</v>
      </c>
      <c r="L10" s="37">
        <f t="shared" si="2"/>
        <v>0</v>
      </c>
      <c r="M10" s="37">
        <f t="shared" si="2"/>
        <v>0</v>
      </c>
      <c r="N10" s="37">
        <f t="shared" si="2"/>
        <v>8</v>
      </c>
      <c r="O10" s="100">
        <f t="shared" si="2"/>
        <v>48</v>
      </c>
      <c r="P10" s="37">
        <f t="shared" si="2"/>
        <v>38.75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39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45</v>
      </c>
      <c r="C14" s="57"/>
      <c r="D14" s="48"/>
      <c r="E14" s="48"/>
      <c r="F14" s="49"/>
      <c r="G14" s="53">
        <v>108</v>
      </c>
      <c r="H14" s="54"/>
      <c r="I14" s="55">
        <v>20</v>
      </c>
      <c r="J14" s="54"/>
      <c r="K14" s="53"/>
      <c r="L14" s="56"/>
      <c r="M14" s="53"/>
      <c r="N14" s="54">
        <v>5</v>
      </c>
      <c r="O14" s="35">
        <f t="shared" ref="O14:O15" si="3">SUM(F14:N14)</f>
        <v>133</v>
      </c>
      <c r="P14" s="36">
        <f t="shared" ref="P14:P15" si="4">(D14*$D$3)+(E14*$E$3)+(F14*$F$3)+(G14*$G$3)+(H14*$H$3)+(I14*$I$3)+(J14*$J$3)+(K14*$K$3)+(L14*$L$3)+(M14*$M$3)+(N14*$N$3)</f>
        <v>47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133</v>
      </c>
      <c r="P16" s="42">
        <f t="shared" si="5"/>
        <v>47</v>
      </c>
    </row>
    <row r="18" spans="2:16" hidden="1"/>
    <row r="19" spans="2:16" ht="10.8" hidden="1" thickBot="1">
      <c r="B19" s="32" t="s">
        <v>85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45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45</v>
      </c>
      <c r="C28" s="57"/>
      <c r="D28" s="48"/>
      <c r="E28" s="48"/>
      <c r="F28" s="49"/>
      <c r="G28" s="53">
        <v>133</v>
      </c>
      <c r="H28" s="54"/>
      <c r="I28" s="55"/>
      <c r="J28" s="54"/>
      <c r="K28" s="53">
        <v>47</v>
      </c>
      <c r="L28" s="56"/>
      <c r="M28" s="53"/>
      <c r="N28" s="54">
        <v>105</v>
      </c>
      <c r="O28" s="35">
        <f t="shared" ref="O28:O30" si="9">SUM(F28:N28)</f>
        <v>285</v>
      </c>
      <c r="P28" s="36">
        <f t="shared" ref="P28:P30" si="10">(D28*$D$3)+(E28*$E$3)+(F28*$F$3)+(G28*$G$3)+(H28*$H$3)+(I28*$I$3)+(J28*$J$3)+(K28*$K$3)+(L28*$L$3)+(M28*$M$3)+(N28*$N$3)</f>
        <v>290.25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133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47</v>
      </c>
      <c r="L31" s="40">
        <f t="shared" si="11"/>
        <v>0</v>
      </c>
      <c r="M31" s="40">
        <f t="shared" si="11"/>
        <v>0</v>
      </c>
      <c r="N31" s="40">
        <f t="shared" si="11"/>
        <v>105</v>
      </c>
      <c r="O31" s="41">
        <f t="shared" si="11"/>
        <v>285</v>
      </c>
      <c r="P31" s="42">
        <f t="shared" si="11"/>
        <v>290.25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86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45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2" spans="2:16" ht="10.8" thickBot="1">
      <c r="B42" s="32" t="s">
        <v>117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45</v>
      </c>
      <c r="C43" s="57"/>
      <c r="D43" s="48"/>
      <c r="E43" s="48"/>
      <c r="F43" s="49"/>
      <c r="G43" s="53">
        <v>26</v>
      </c>
      <c r="H43" s="54"/>
      <c r="I43" s="55"/>
      <c r="J43" s="54"/>
      <c r="K43" s="53">
        <v>13</v>
      </c>
      <c r="L43" s="56"/>
      <c r="M43" s="53"/>
      <c r="N43" s="54"/>
      <c r="O43" s="35">
        <f t="shared" ref="O43:O45" si="15">SUM(F43:N43)</f>
        <v>39</v>
      </c>
      <c r="P43" s="36">
        <f t="shared" ref="P43:P45" si="16">(D43*$D$3)+(E43*$E$3)+(F43*$F$3)+(G43*$G$3)+(H43*$H$3)+(I43*$I$3)+(J43*$J$3)+(K43*$K$3)+(L43*$L$3)+(M43*$M$3)+(N43*$N$3)</f>
        <v>19.5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26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13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39</v>
      </c>
      <c r="P46" s="42">
        <f t="shared" si="17"/>
        <v>19.5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505</v>
      </c>
      <c r="P50" s="46">
        <f>P10+P16+P24+P31+P39+P46</f>
        <v>395.5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E126" sqref="E126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52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8" t="s">
        <v>93</v>
      </c>
      <c r="C15" s="153"/>
      <c r="D15" s="154"/>
      <c r="E15" s="154"/>
      <c r="F15" s="155"/>
      <c r="G15" s="156"/>
      <c r="H15" s="157">
        <v>35</v>
      </c>
      <c r="I15" s="158"/>
      <c r="J15" s="157">
        <v>114</v>
      </c>
      <c r="K15" s="156"/>
      <c r="L15" s="159">
        <v>35</v>
      </c>
      <c r="M15" s="156"/>
      <c r="N15" s="157">
        <v>11</v>
      </c>
      <c r="O15" s="35">
        <f>SUM(C15:N15)</f>
        <v>195</v>
      </c>
      <c r="P15" s="36">
        <f t="shared" ref="P15:P16" si="3">(D15*$D$3)+(E15*$E$3)+(F15*$F$3)+(G15*$G$3)+(H15*$H$3)+(I15*$I$3)+(J15*$J$3)+(K15*$K$3)+(L15*$L$3)+(M15*$M$3)+(N15*$N$3)</f>
        <v>122.75</v>
      </c>
    </row>
    <row r="16" spans="2:16">
      <c r="B16" s="140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>SUM(F16:N16)</f>
        <v>0</v>
      </c>
      <c r="P16" s="36">
        <f t="shared" si="3"/>
        <v>0</v>
      </c>
    </row>
    <row r="17" spans="1:16" ht="10.8" thickBot="1">
      <c r="B17" s="37" t="s">
        <v>21</v>
      </c>
      <c r="C17" s="37">
        <f t="shared" ref="C17:P17" si="4">SUM(C15:C16)</f>
        <v>0</v>
      </c>
      <c r="D17" s="37">
        <f t="shared" si="4"/>
        <v>0</v>
      </c>
      <c r="E17" s="37">
        <f t="shared" si="4"/>
        <v>0</v>
      </c>
      <c r="F17" s="37">
        <f t="shared" si="4"/>
        <v>0</v>
      </c>
      <c r="G17" s="37">
        <f t="shared" si="4"/>
        <v>0</v>
      </c>
      <c r="H17" s="37">
        <f t="shared" si="4"/>
        <v>35</v>
      </c>
      <c r="I17" s="37">
        <f t="shared" si="4"/>
        <v>0</v>
      </c>
      <c r="J17" s="37">
        <f t="shared" si="4"/>
        <v>114</v>
      </c>
      <c r="K17" s="37">
        <f t="shared" si="4"/>
        <v>0</v>
      </c>
      <c r="L17" s="37">
        <f t="shared" si="4"/>
        <v>35</v>
      </c>
      <c r="M17" s="37">
        <f t="shared" si="4"/>
        <v>0</v>
      </c>
      <c r="N17" s="37">
        <f t="shared" si="4"/>
        <v>11</v>
      </c>
      <c r="O17" s="100">
        <f t="shared" si="4"/>
        <v>195</v>
      </c>
      <c r="P17" s="37">
        <f t="shared" si="4"/>
        <v>122.75</v>
      </c>
    </row>
    <row r="18" spans="1:16">
      <c r="F18" s="38"/>
      <c r="G18" s="38"/>
      <c r="H18" s="38"/>
      <c r="I18" s="38"/>
      <c r="J18" s="38"/>
      <c r="K18" s="38"/>
      <c r="L18" s="38"/>
      <c r="M18" s="38"/>
      <c r="N18" s="38"/>
    </row>
    <row r="19" spans="1:16">
      <c r="B19" s="13"/>
      <c r="C19" s="13"/>
      <c r="D19" s="13"/>
      <c r="E19" s="13"/>
      <c r="F19" s="30"/>
      <c r="G19" s="30"/>
      <c r="H19" s="30"/>
      <c r="I19" s="30"/>
      <c r="J19" s="30"/>
      <c r="K19" s="30"/>
      <c r="L19" s="30"/>
      <c r="M19" s="30"/>
      <c r="N19" s="30"/>
      <c r="O19" s="13"/>
      <c r="P19" s="13"/>
    </row>
    <row r="20" spans="1:16" ht="10.8" thickBot="1">
      <c r="B20" s="32" t="s">
        <v>22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1:16" ht="11.25" customHeight="1">
      <c r="A21" s="119"/>
      <c r="B21" s="179" t="s">
        <v>102</v>
      </c>
      <c r="C21" s="58"/>
      <c r="D21" s="48"/>
      <c r="E21" s="48"/>
      <c r="F21" s="49"/>
      <c r="G21" s="110">
        <v>40</v>
      </c>
      <c r="H21" s="116"/>
      <c r="I21" s="110"/>
      <c r="J21" s="48"/>
      <c r="K21" s="110"/>
      <c r="L21" s="116"/>
      <c r="M21" s="110"/>
      <c r="N21" s="116"/>
      <c r="O21" s="110">
        <f t="shared" ref="O21:O28" si="5">SUM(F21:N21)+(E21*18)+(D21*9)</f>
        <v>40</v>
      </c>
      <c r="P21" s="36">
        <f t="shared" ref="P21:P28" si="6">(D21*$D$3)+(E21*$E$3)+(F21*$F$3)+(G21*$G$3)+(H21*$H$3)+(I21*$I$3)+(J21*$J$3)+(K21*$K$3)+(L21*$L$3)+(M21*$M$3)+(N21*$N$3)</f>
        <v>10</v>
      </c>
    </row>
    <row r="22" spans="1:16" ht="11.25" customHeight="1">
      <c r="A22" s="119"/>
      <c r="B22" s="180" t="s">
        <v>103</v>
      </c>
      <c r="C22" s="58"/>
      <c r="D22" s="48"/>
      <c r="E22" s="48"/>
      <c r="F22" s="49"/>
      <c r="G22" s="110"/>
      <c r="H22" s="116"/>
      <c r="I22" s="110"/>
      <c r="J22" s="48"/>
      <c r="K22" s="110"/>
      <c r="L22" s="116"/>
      <c r="M22" s="110"/>
      <c r="N22" s="116">
        <v>5</v>
      </c>
      <c r="O22" s="110">
        <f t="shared" si="5"/>
        <v>5</v>
      </c>
      <c r="P22" s="36">
        <f t="shared" ref="P22:P24" si="7">(D22*$D$3)+(E22*$E$3)+(F22*$F$3)+(G22*$G$3)+(H22*$H$3)+(I22*$I$3)+(J22*$J$3)+(K22*$K$3)+(L22*$L$3)+(M22*$M$3)+(N22*$N$3)</f>
        <v>10</v>
      </c>
    </row>
    <row r="23" spans="1:16" ht="11.25" customHeight="1">
      <c r="A23" s="119"/>
      <c r="B23" s="180" t="s">
        <v>104</v>
      </c>
      <c r="C23" s="58"/>
      <c r="D23" s="48"/>
      <c r="E23" s="48"/>
      <c r="F23" s="49"/>
      <c r="G23" s="110">
        <v>4</v>
      </c>
      <c r="H23" s="116"/>
      <c r="I23" s="110">
        <v>1</v>
      </c>
      <c r="J23" s="48">
        <v>1</v>
      </c>
      <c r="K23" s="110">
        <v>1</v>
      </c>
      <c r="L23" s="116"/>
      <c r="M23" s="110"/>
      <c r="N23" s="116">
        <v>2</v>
      </c>
      <c r="O23" s="110">
        <f t="shared" si="5"/>
        <v>9</v>
      </c>
      <c r="P23" s="36">
        <f t="shared" si="7"/>
        <v>7</v>
      </c>
    </row>
    <row r="24" spans="1:16" ht="11.25" customHeight="1">
      <c r="A24" s="119"/>
      <c r="B24" s="179" t="s">
        <v>105</v>
      </c>
      <c r="C24" s="58"/>
      <c r="D24" s="48"/>
      <c r="E24" s="48"/>
      <c r="F24" s="49"/>
      <c r="G24" s="110"/>
      <c r="H24" s="116"/>
      <c r="I24" s="110"/>
      <c r="J24" s="48"/>
      <c r="K24" s="110"/>
      <c r="L24" s="116"/>
      <c r="M24" s="110"/>
      <c r="N24" s="116">
        <v>4</v>
      </c>
      <c r="O24" s="110">
        <f t="shared" si="5"/>
        <v>4</v>
      </c>
      <c r="P24" s="36">
        <f t="shared" si="7"/>
        <v>8</v>
      </c>
    </row>
    <row r="25" spans="1:16" ht="11.25" customHeight="1">
      <c r="A25" s="119"/>
      <c r="B25" s="179" t="s">
        <v>106</v>
      </c>
      <c r="C25" s="58"/>
      <c r="D25" s="48"/>
      <c r="E25" s="48"/>
      <c r="F25" s="49"/>
      <c r="G25" s="110"/>
      <c r="H25" s="116"/>
      <c r="I25" s="110"/>
      <c r="J25" s="48"/>
      <c r="K25" s="110"/>
      <c r="L25" s="116"/>
      <c r="M25" s="110"/>
      <c r="N25" s="116">
        <v>10</v>
      </c>
      <c r="O25" s="110">
        <f t="shared" si="5"/>
        <v>10</v>
      </c>
      <c r="P25" s="36">
        <f t="shared" ref="P25:P27" si="8">(D25*$D$3)+(E25*$E$3)+(F25*$F$3)+(G25*$G$3)+(H25*$H$3)+(I25*$I$3)+(J25*$J$3)+(K25*$K$3)+(L25*$L$3)+(M25*$M$3)+(N25*$N$3)</f>
        <v>20</v>
      </c>
    </row>
    <row r="26" spans="1:16" ht="11.25" customHeight="1">
      <c r="A26" s="119"/>
      <c r="B26" s="180" t="s">
        <v>107</v>
      </c>
      <c r="C26" s="58"/>
      <c r="D26" s="48"/>
      <c r="E26" s="48"/>
      <c r="F26" s="49"/>
      <c r="G26" s="110">
        <v>102</v>
      </c>
      <c r="H26" s="116"/>
      <c r="I26" s="110"/>
      <c r="J26" s="48"/>
      <c r="K26" s="110"/>
      <c r="L26" s="116"/>
      <c r="M26" s="110"/>
      <c r="N26" s="116"/>
      <c r="O26" s="110">
        <f t="shared" si="5"/>
        <v>102</v>
      </c>
      <c r="P26" s="36">
        <f t="shared" si="8"/>
        <v>25.5</v>
      </c>
    </row>
    <row r="27" spans="1:16" ht="11.25" customHeight="1">
      <c r="A27" s="119"/>
      <c r="B27" s="179" t="s">
        <v>108</v>
      </c>
      <c r="C27" s="58"/>
      <c r="D27" s="48"/>
      <c r="E27" s="48"/>
      <c r="F27" s="49"/>
      <c r="G27" s="110">
        <v>5</v>
      </c>
      <c r="H27" s="116"/>
      <c r="I27" s="110">
        <v>1</v>
      </c>
      <c r="J27" s="48"/>
      <c r="K27" s="110"/>
      <c r="L27" s="116"/>
      <c r="M27" s="110"/>
      <c r="N27" s="116">
        <v>20</v>
      </c>
      <c r="O27" s="110">
        <f t="shared" si="5"/>
        <v>26</v>
      </c>
      <c r="P27" s="36">
        <f t="shared" si="8"/>
        <v>41.75</v>
      </c>
    </row>
    <row r="28" spans="1:16" ht="11.25" customHeight="1">
      <c r="A28" s="119"/>
      <c r="B28" s="180"/>
      <c r="C28" s="58"/>
      <c r="D28" s="48"/>
      <c r="E28" s="48"/>
      <c r="F28" s="49"/>
      <c r="G28" s="110"/>
      <c r="H28" s="116"/>
      <c r="I28" s="110"/>
      <c r="J28" s="48"/>
      <c r="K28" s="110"/>
      <c r="L28" s="116"/>
      <c r="M28" s="110"/>
      <c r="N28" s="116"/>
      <c r="O28" s="110">
        <f t="shared" si="5"/>
        <v>0</v>
      </c>
      <c r="P28" s="36">
        <f t="shared" si="6"/>
        <v>0</v>
      </c>
    </row>
    <row r="29" spans="1:16" ht="10.8" thickBot="1">
      <c r="B29" s="37"/>
      <c r="C29" s="40">
        <f t="shared" ref="C29:P29" si="9">SUM(C21:C28)</f>
        <v>0</v>
      </c>
      <c r="D29" s="40">
        <f t="shared" si="9"/>
        <v>0</v>
      </c>
      <c r="E29" s="40">
        <f t="shared" si="9"/>
        <v>0</v>
      </c>
      <c r="F29" s="40">
        <f t="shared" si="9"/>
        <v>0</v>
      </c>
      <c r="G29" s="40">
        <f t="shared" si="9"/>
        <v>151</v>
      </c>
      <c r="H29" s="40">
        <f t="shared" si="9"/>
        <v>0</v>
      </c>
      <c r="I29" s="40">
        <f t="shared" si="9"/>
        <v>2</v>
      </c>
      <c r="J29" s="40">
        <f t="shared" si="9"/>
        <v>1</v>
      </c>
      <c r="K29" s="40">
        <f t="shared" si="9"/>
        <v>1</v>
      </c>
      <c r="L29" s="40">
        <f t="shared" si="9"/>
        <v>0</v>
      </c>
      <c r="M29" s="40">
        <f t="shared" si="9"/>
        <v>0</v>
      </c>
      <c r="N29" s="40">
        <f t="shared" si="9"/>
        <v>41</v>
      </c>
      <c r="O29" s="41">
        <f t="shared" si="9"/>
        <v>196</v>
      </c>
      <c r="P29" s="42">
        <f t="shared" si="9"/>
        <v>122.25</v>
      </c>
    </row>
    <row r="30" spans="1:16">
      <c r="G30" s="38"/>
    </row>
    <row r="31" spans="1:16">
      <c r="G31" s="38"/>
    </row>
    <row r="32" spans="1:16" ht="10.8" thickBot="1">
      <c r="B32" s="32" t="s">
        <v>48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1:16">
      <c r="A33" s="119"/>
      <c r="B33" s="180" t="s">
        <v>94</v>
      </c>
      <c r="C33" s="58"/>
      <c r="D33" s="48"/>
      <c r="E33" s="48"/>
      <c r="F33" s="49"/>
      <c r="G33" s="110">
        <v>4</v>
      </c>
      <c r="H33" s="116"/>
      <c r="I33" s="110"/>
      <c r="J33" s="48"/>
      <c r="K33" s="110">
        <v>1</v>
      </c>
      <c r="L33" s="116"/>
      <c r="M33" s="110">
        <v>3</v>
      </c>
      <c r="N33" s="120"/>
      <c r="O33" s="110">
        <f>SUM(F33:N33)+(E33*18)+(D33*9)</f>
        <v>8</v>
      </c>
      <c r="P33" s="36">
        <f t="shared" ref="P33:P35" si="10">(D33*$D$3)+(E33*$E$3)+(F33*$F$3)+(G33*$G$3)+(H33*$H$3)+(I33*$I$3)+(J33*$J$3)+(K33*$K$3)+(L33*$L$3)+(M33*$M$3)+(N33*$N$3)</f>
        <v>8</v>
      </c>
    </row>
    <row r="34" spans="1:16">
      <c r="A34" s="119"/>
      <c r="B34" s="180" t="s">
        <v>95</v>
      </c>
      <c r="C34" s="58"/>
      <c r="D34" s="48"/>
      <c r="E34" s="48"/>
      <c r="F34" s="49">
        <v>8</v>
      </c>
      <c r="G34" s="110"/>
      <c r="H34" s="116"/>
      <c r="I34" s="110"/>
      <c r="J34" s="48"/>
      <c r="K34" s="110"/>
      <c r="L34" s="116"/>
      <c r="M34" s="110"/>
      <c r="N34" s="120"/>
      <c r="O34" s="117">
        <f t="shared" ref="O34" si="11">SUM(F34:N34)</f>
        <v>8</v>
      </c>
      <c r="P34" s="36">
        <f t="shared" ref="P34" si="12">(D34*$D$3)+(E34*$E$3)+(F34*$F$3)+(G34*$G$3)+(H34*$H$3)+(I34*$I$3)+(J34*$J$3)+(K34*$K$3)+(L34*$L$3)+(M34*$M$3)+(N34*$N$3)</f>
        <v>0.8</v>
      </c>
    </row>
    <row r="35" spans="1:16" ht="12.75" customHeight="1">
      <c r="A35" s="119"/>
      <c r="B35" s="179"/>
      <c r="C35" s="58"/>
      <c r="D35" s="48"/>
      <c r="E35" s="48"/>
      <c r="F35" s="49"/>
      <c r="G35" s="123"/>
      <c r="H35" s="124"/>
      <c r="I35" s="121"/>
      <c r="K35" s="121"/>
      <c r="L35" s="101"/>
      <c r="M35" s="121"/>
      <c r="O35" s="118">
        <f t="shared" ref="O35" si="13">SUM(F35:N35)</f>
        <v>0</v>
      </c>
      <c r="P35" s="36">
        <f t="shared" si="10"/>
        <v>0</v>
      </c>
    </row>
    <row r="36" spans="1:16" ht="10.8" thickBot="1">
      <c r="B36" s="37" t="s">
        <v>21</v>
      </c>
      <c r="C36" s="37">
        <f t="shared" ref="C36:P36" si="14">SUM(C33:C35)</f>
        <v>0</v>
      </c>
      <c r="D36" s="37">
        <f t="shared" si="14"/>
        <v>0</v>
      </c>
      <c r="E36" s="37">
        <f t="shared" si="14"/>
        <v>0</v>
      </c>
      <c r="F36" s="37">
        <f t="shared" si="14"/>
        <v>8</v>
      </c>
      <c r="G36" s="122">
        <f t="shared" si="14"/>
        <v>4</v>
      </c>
      <c r="H36" s="122">
        <f t="shared" si="14"/>
        <v>0</v>
      </c>
      <c r="I36" s="40">
        <f t="shared" si="14"/>
        <v>0</v>
      </c>
      <c r="J36" s="40">
        <f t="shared" si="14"/>
        <v>0</v>
      </c>
      <c r="K36" s="40">
        <f t="shared" si="14"/>
        <v>1</v>
      </c>
      <c r="L36" s="40">
        <f t="shared" si="14"/>
        <v>0</v>
      </c>
      <c r="M36" s="40">
        <f t="shared" si="14"/>
        <v>3</v>
      </c>
      <c r="N36" s="40">
        <f t="shared" si="14"/>
        <v>0</v>
      </c>
      <c r="O36" s="41">
        <f t="shared" si="14"/>
        <v>16</v>
      </c>
      <c r="P36" s="42">
        <f t="shared" si="14"/>
        <v>8.8000000000000007</v>
      </c>
    </row>
    <row r="37" spans="1:16">
      <c r="B37" s="44"/>
      <c r="C37" s="44"/>
      <c r="D37" s="44"/>
      <c r="E37" s="44"/>
      <c r="F37" s="44"/>
      <c r="G37" s="45"/>
      <c r="H37" s="45"/>
      <c r="I37" s="45"/>
      <c r="J37" s="45"/>
      <c r="K37" s="45"/>
      <c r="L37" s="45"/>
      <c r="M37" s="45"/>
      <c r="N37" s="45"/>
      <c r="O37" s="50"/>
      <c r="P37" s="51"/>
    </row>
    <row r="38" spans="1:16" hidden="1">
      <c r="B38" s="44"/>
      <c r="C38" s="44"/>
      <c r="D38" s="44"/>
      <c r="E38" s="44"/>
      <c r="F38" s="44"/>
      <c r="G38" s="45"/>
      <c r="H38" s="45"/>
      <c r="I38" s="45"/>
      <c r="J38" s="45"/>
      <c r="K38" s="45"/>
      <c r="L38" s="45"/>
      <c r="M38" s="45"/>
      <c r="N38" s="45"/>
      <c r="O38" s="50"/>
      <c r="P38" s="51"/>
    </row>
    <row r="39" spans="1:16" ht="10.8" hidden="1" thickBot="1">
      <c r="B39" s="32" t="s">
        <v>78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1:16" hidden="1">
      <c r="B40" s="52" t="s">
        <v>70</v>
      </c>
      <c r="C40" s="48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ref="P40:P41" si="15">(D40*$D$3)+(E40*$E$3)+(F40*$F$3)+(G40*$G$3)+(H40*$H$3)+(I40*$I$3)+(J40*$J$3)+(K40*$K$3)+(L40*$L$3)+(M40*$M$3)+(N40*$N$3)</f>
        <v>0</v>
      </c>
    </row>
    <row r="41" spans="1:16" hidden="1">
      <c r="B41" s="52"/>
      <c r="C41" s="58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5"/>
        <v>0</v>
      </c>
    </row>
    <row r="42" spans="1:16" ht="10.8" hidden="1" thickBot="1">
      <c r="B42" s="37" t="s">
        <v>21</v>
      </c>
      <c r="C42" s="37">
        <f t="shared" ref="C42:D42" si="16">SUM(C41:C41)</f>
        <v>0</v>
      </c>
      <c r="D42" s="37">
        <f t="shared" si="16"/>
        <v>0</v>
      </c>
      <c r="E42" s="41">
        <f t="shared" ref="E42:N42" si="17">SUM(E40:E41)</f>
        <v>0</v>
      </c>
      <c r="F42" s="41">
        <f t="shared" si="17"/>
        <v>0</v>
      </c>
      <c r="G42" s="41">
        <f t="shared" si="17"/>
        <v>0</v>
      </c>
      <c r="H42" s="41">
        <f t="shared" si="17"/>
        <v>0</v>
      </c>
      <c r="I42" s="41">
        <f t="shared" si="17"/>
        <v>0</v>
      </c>
      <c r="J42" s="41">
        <f t="shared" si="17"/>
        <v>0</v>
      </c>
      <c r="K42" s="41">
        <f t="shared" si="17"/>
        <v>0</v>
      </c>
      <c r="L42" s="41">
        <f t="shared" si="17"/>
        <v>0</v>
      </c>
      <c r="M42" s="41">
        <f t="shared" si="17"/>
        <v>0</v>
      </c>
      <c r="N42" s="41">
        <f t="shared" si="17"/>
        <v>0</v>
      </c>
      <c r="O42" s="41">
        <f>SUM(O40:O41)</f>
        <v>0</v>
      </c>
      <c r="P42" s="42">
        <f>SUM(P40:P41)</f>
        <v>0</v>
      </c>
    </row>
    <row r="43" spans="1:16" hidden="1">
      <c r="B43" s="44"/>
      <c r="C43" s="44"/>
      <c r="D43" s="44"/>
      <c r="E43" s="44"/>
      <c r="F43" s="44"/>
      <c r="G43" s="45"/>
      <c r="H43" s="45"/>
      <c r="I43" s="45"/>
      <c r="J43" s="45"/>
      <c r="K43" s="45"/>
      <c r="L43" s="45"/>
      <c r="M43" s="45"/>
      <c r="N43" s="45"/>
      <c r="O43" s="50"/>
      <c r="P43" s="51"/>
    </row>
    <row r="44" spans="1:16" hidden="1">
      <c r="G44" s="38"/>
    </row>
    <row r="45" spans="1:16" ht="10.8" hidden="1" thickBot="1">
      <c r="B45" s="32" t="s">
        <v>50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1:16" hidden="1">
      <c r="A46" s="119"/>
      <c r="B46" s="180"/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20"/>
      <c r="O46" s="117">
        <f t="shared" ref="O46:O67" si="18">SUM(F46:N46)</f>
        <v>0</v>
      </c>
      <c r="P46" s="36">
        <f t="shared" ref="P46:P67" si="19">(D46*$D$3)+(E46*$E$3)+(F46*$F$3)+(G46*$G$3)+(H46*$H$3)+(I46*$I$3)+(J46*$J$3)+(K46*$K$3)+(L46*$L$3)+(M46*$M$3)+(N46*$N$3)</f>
        <v>0</v>
      </c>
    </row>
    <row r="47" spans="1:16" hidden="1">
      <c r="A47" s="119"/>
      <c r="B47" s="179"/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20"/>
      <c r="O47" s="117">
        <f t="shared" si="18"/>
        <v>0</v>
      </c>
      <c r="P47" s="36">
        <f t="shared" si="19"/>
        <v>0</v>
      </c>
    </row>
    <row r="48" spans="1:16" hidden="1">
      <c r="A48" s="119"/>
      <c r="B48" s="180"/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20"/>
      <c r="O48" s="117">
        <f t="shared" si="18"/>
        <v>0</v>
      </c>
      <c r="P48" s="36">
        <f t="shared" si="19"/>
        <v>0</v>
      </c>
    </row>
    <row r="49" spans="1:16" hidden="1">
      <c r="A49" s="119"/>
      <c r="B49" s="179"/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20"/>
      <c r="O49" s="117">
        <f t="shared" si="18"/>
        <v>0</v>
      </c>
      <c r="P49" s="36">
        <f t="shared" si="19"/>
        <v>0</v>
      </c>
    </row>
    <row r="50" spans="1:16" hidden="1">
      <c r="A50" s="119"/>
      <c r="B50" s="180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20"/>
      <c r="O50" s="117">
        <f t="shared" ref="O50:O52" si="20">SUM(F50:N50)</f>
        <v>0</v>
      </c>
      <c r="P50" s="36">
        <f t="shared" si="19"/>
        <v>0</v>
      </c>
    </row>
    <row r="51" spans="1:16" hidden="1">
      <c r="A51" s="119"/>
      <c r="B51" s="179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20"/>
      <c r="O51" s="117">
        <f t="shared" si="20"/>
        <v>0</v>
      </c>
      <c r="P51" s="36">
        <f t="shared" si="19"/>
        <v>0</v>
      </c>
    </row>
    <row r="52" spans="1:16" hidden="1">
      <c r="A52" s="119"/>
      <c r="B52" s="180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20"/>
      <c r="O52" s="117">
        <f t="shared" si="20"/>
        <v>0</v>
      </c>
      <c r="P52" s="36">
        <f t="shared" si="19"/>
        <v>0</v>
      </c>
    </row>
    <row r="53" spans="1:16" hidden="1">
      <c r="A53" s="119"/>
      <c r="B53" s="179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20"/>
      <c r="O53" s="117">
        <f t="shared" ref="O53:O55" si="21">SUM(F53:N53)</f>
        <v>0</v>
      </c>
      <c r="P53" s="36">
        <f t="shared" si="19"/>
        <v>0</v>
      </c>
    </row>
    <row r="54" spans="1:16" hidden="1">
      <c r="A54" s="119"/>
      <c r="B54" s="180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si="21"/>
        <v>0</v>
      </c>
      <c r="P54" s="36">
        <f t="shared" si="19"/>
        <v>0</v>
      </c>
    </row>
    <row r="55" spans="1:16" hidden="1">
      <c r="A55" s="119"/>
      <c r="B55" s="179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si="21"/>
        <v>0</v>
      </c>
      <c r="P55" s="36">
        <f t="shared" si="19"/>
        <v>0</v>
      </c>
    </row>
    <row r="56" spans="1:16" hidden="1">
      <c r="A56" s="119"/>
      <c r="B56" s="180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ref="O56:O58" si="22">SUM(F56:N56)</f>
        <v>0</v>
      </c>
      <c r="P56" s="36">
        <f t="shared" si="19"/>
        <v>0</v>
      </c>
    </row>
    <row r="57" spans="1:16" hidden="1">
      <c r="A57" s="119"/>
      <c r="B57" s="179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si="22"/>
        <v>0</v>
      </c>
      <c r="P57" s="36">
        <f t="shared" si="19"/>
        <v>0</v>
      </c>
    </row>
    <row r="58" spans="1:16" hidden="1">
      <c r="A58" s="119"/>
      <c r="B58" s="180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2"/>
        <v>0</v>
      </c>
      <c r="P58" s="36">
        <f t="shared" si="19"/>
        <v>0</v>
      </c>
    </row>
    <row r="59" spans="1:16" hidden="1">
      <c r="A59" s="119"/>
      <c r="B59" s="179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ref="O59:O61" si="23">SUM(F59:N59)</f>
        <v>0</v>
      </c>
      <c r="P59" s="36">
        <f t="shared" si="19"/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3"/>
        <v>0</v>
      </c>
      <c r="P60" s="36">
        <f t="shared" si="19"/>
        <v>0</v>
      </c>
    </row>
    <row r="61" spans="1:16" hidden="1">
      <c r="A61" s="119"/>
      <c r="B61" s="179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3"/>
        <v>0</v>
      </c>
      <c r="P61" s="36">
        <f t="shared" si="19"/>
        <v>0</v>
      </c>
    </row>
    <row r="62" spans="1:16" hidden="1">
      <c r="A62" s="119"/>
      <c r="B62" s="180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ref="O62:O64" si="24">SUM(F62:N62)</f>
        <v>0</v>
      </c>
      <c r="P62" s="36">
        <f t="shared" si="19"/>
        <v>0</v>
      </c>
    </row>
    <row r="63" spans="1:16" hidden="1">
      <c r="A63" s="119"/>
      <c r="B63" s="179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4"/>
        <v>0</v>
      </c>
      <c r="P63" s="36">
        <f t="shared" si="19"/>
        <v>0</v>
      </c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4"/>
        <v>0</v>
      </c>
      <c r="P64" s="36">
        <f t="shared" si="19"/>
        <v>0</v>
      </c>
    </row>
    <row r="65" spans="1:16" hidden="1">
      <c r="A65" s="119"/>
      <c r="B65" s="179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18"/>
        <v>0</v>
      </c>
      <c r="P65" s="36">
        <f t="shared" si="19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18"/>
        <v>0</v>
      </c>
      <c r="P66" s="36">
        <f t="shared" si="19"/>
        <v>0</v>
      </c>
    </row>
    <row r="67" spans="1:16" ht="12.75" hidden="1" customHeight="1">
      <c r="A67" s="119"/>
      <c r="B67" s="179"/>
      <c r="C67" s="58"/>
      <c r="D67" s="48"/>
      <c r="E67" s="48"/>
      <c r="F67" s="49"/>
      <c r="G67" s="123"/>
      <c r="H67" s="124"/>
      <c r="I67" s="121"/>
      <c r="K67" s="121"/>
      <c r="L67" s="101"/>
      <c r="M67" s="121"/>
      <c r="O67" s="118">
        <f t="shared" si="18"/>
        <v>0</v>
      </c>
      <c r="P67" s="36">
        <f t="shared" si="19"/>
        <v>0</v>
      </c>
    </row>
    <row r="68" spans="1:16" ht="10.8" hidden="1" thickBot="1">
      <c r="B68" s="37" t="s">
        <v>21</v>
      </c>
      <c r="C68" s="37">
        <f t="shared" ref="C68:P68" si="25">SUM(C46:C67)</f>
        <v>0</v>
      </c>
      <c r="D68" s="37">
        <f t="shared" si="25"/>
        <v>0</v>
      </c>
      <c r="E68" s="37">
        <f t="shared" si="25"/>
        <v>0</v>
      </c>
      <c r="F68" s="37">
        <f t="shared" si="25"/>
        <v>0</v>
      </c>
      <c r="G68" s="122">
        <f t="shared" si="25"/>
        <v>0</v>
      </c>
      <c r="H68" s="122">
        <f t="shared" si="25"/>
        <v>0</v>
      </c>
      <c r="I68" s="40">
        <f t="shared" si="25"/>
        <v>0</v>
      </c>
      <c r="J68" s="40">
        <f t="shared" si="25"/>
        <v>0</v>
      </c>
      <c r="K68" s="40">
        <f t="shared" si="25"/>
        <v>0</v>
      </c>
      <c r="L68" s="40">
        <f t="shared" si="25"/>
        <v>0</v>
      </c>
      <c r="M68" s="40">
        <f t="shared" si="25"/>
        <v>0</v>
      </c>
      <c r="N68" s="40">
        <f t="shared" si="25"/>
        <v>0</v>
      </c>
      <c r="O68" s="41">
        <f t="shared" si="25"/>
        <v>0</v>
      </c>
      <c r="P68" s="42">
        <f t="shared" si="25"/>
        <v>0</v>
      </c>
    </row>
    <row r="69" spans="1:16" hidden="1">
      <c r="B69" s="44"/>
      <c r="C69" s="44"/>
      <c r="D69" s="44"/>
      <c r="E69" s="44"/>
      <c r="F69" s="44"/>
      <c r="G69" s="45"/>
      <c r="H69" s="45"/>
      <c r="I69" s="45"/>
      <c r="J69" s="45"/>
      <c r="K69" s="45"/>
      <c r="L69" s="45"/>
      <c r="M69" s="45"/>
      <c r="N69" s="45"/>
      <c r="O69" s="50"/>
      <c r="P69" s="51"/>
    </row>
    <row r="70" spans="1:16" hidden="1">
      <c r="B70" s="44"/>
      <c r="C70" s="44"/>
      <c r="D70" s="44"/>
      <c r="E70" s="44"/>
      <c r="F70" s="44"/>
      <c r="G70" s="45"/>
      <c r="H70" s="45"/>
      <c r="I70" s="45"/>
      <c r="J70" s="45"/>
      <c r="K70" s="45"/>
      <c r="L70" s="45"/>
      <c r="M70" s="45"/>
      <c r="N70" s="45"/>
      <c r="O70" s="50"/>
      <c r="P70" s="51"/>
    </row>
    <row r="71" spans="1:16" ht="10.8" hidden="1" thickBot="1">
      <c r="B71" s="32" t="s">
        <v>40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 ht="11.25" hidden="1" customHeight="1">
      <c r="B72" s="52"/>
      <c r="C72" s="47"/>
      <c r="D72" s="48"/>
      <c r="E72" s="48"/>
      <c r="F72" s="49"/>
      <c r="G72" s="53"/>
      <c r="H72" s="54"/>
      <c r="I72" s="55"/>
      <c r="J72" s="54"/>
      <c r="K72" s="53"/>
      <c r="L72" s="56"/>
      <c r="M72" s="53"/>
      <c r="N72" s="54"/>
      <c r="O72" s="110">
        <f>SUM(F72:N72)+(E72*18)+(D72*9)</f>
        <v>0</v>
      </c>
      <c r="P72" s="36">
        <f t="shared" ref="P72" si="26">(D72*$D$3)+(E72*$E$3)+(F72*$F$3)+(G72*$G$3)+(H72*$H$3)+(I72*$I$3)+(J72*$J$3)+(K72*$K$3)+(L72*$L$3)+(M72*$M$3)+(N72*$N$3)</f>
        <v>0</v>
      </c>
    </row>
    <row r="73" spans="1:16" ht="11.25" hidden="1" customHeight="1">
      <c r="B73" s="52"/>
      <c r="C73" s="47"/>
      <c r="D73" s="48"/>
      <c r="E73" s="48"/>
      <c r="F73" s="49"/>
      <c r="G73" s="53"/>
      <c r="H73" s="54"/>
      <c r="I73" s="55"/>
      <c r="J73" s="54"/>
      <c r="K73" s="53"/>
      <c r="L73" s="56"/>
      <c r="M73" s="53"/>
      <c r="N73" s="54"/>
      <c r="O73" s="35">
        <f t="shared" ref="O73:O74" si="27">SUM(F73:N73)</f>
        <v>0</v>
      </c>
      <c r="P73" s="36">
        <f t="shared" ref="P73:P74" si="28">(D73*$D$3)+(E73*$E$3)+(F73*$F$3)+(G73*$G$3)+(H73*$H$3)+(I73*$I$3)+(J73*$J$3)+(K73*$K$3)+(L73*$L$3)+(M73*$M$3)+(N73*$N$3)</f>
        <v>0</v>
      </c>
    </row>
    <row r="74" spans="1:16" ht="11.25" hidden="1" customHeight="1">
      <c r="B74" s="52"/>
      <c r="C74" s="47"/>
      <c r="D74" s="48"/>
      <c r="E74" s="48"/>
      <c r="F74" s="49"/>
      <c r="G74" s="53"/>
      <c r="H74" s="54"/>
      <c r="I74" s="55"/>
      <c r="J74" s="54"/>
      <c r="K74" s="53"/>
      <c r="L74" s="56"/>
      <c r="M74" s="53"/>
      <c r="N74" s="54"/>
      <c r="O74" s="35">
        <f t="shared" si="27"/>
        <v>0</v>
      </c>
      <c r="P74" s="36">
        <f t="shared" si="28"/>
        <v>0</v>
      </c>
    </row>
    <row r="75" spans="1:16" ht="10.8" hidden="1" thickBot="1">
      <c r="B75" s="37" t="s">
        <v>21</v>
      </c>
      <c r="C75" s="37">
        <f t="shared" ref="C75:P75" si="29">SUM(C72:C74)</f>
        <v>0</v>
      </c>
      <c r="D75" s="37">
        <f t="shared" si="29"/>
        <v>0</v>
      </c>
      <c r="E75" s="37">
        <f t="shared" si="29"/>
        <v>0</v>
      </c>
      <c r="F75" s="37">
        <f t="shared" si="29"/>
        <v>0</v>
      </c>
      <c r="G75" s="40">
        <f t="shared" si="29"/>
        <v>0</v>
      </c>
      <c r="H75" s="40">
        <f t="shared" si="29"/>
        <v>0</v>
      </c>
      <c r="I75" s="40">
        <f t="shared" si="29"/>
        <v>0</v>
      </c>
      <c r="J75" s="40">
        <f t="shared" si="29"/>
        <v>0</v>
      </c>
      <c r="K75" s="40">
        <f t="shared" si="29"/>
        <v>0</v>
      </c>
      <c r="L75" s="40">
        <f t="shared" si="29"/>
        <v>0</v>
      </c>
      <c r="M75" s="40">
        <f t="shared" si="29"/>
        <v>0</v>
      </c>
      <c r="N75" s="40">
        <f t="shared" si="29"/>
        <v>0</v>
      </c>
      <c r="O75" s="41">
        <f t="shared" si="29"/>
        <v>0</v>
      </c>
      <c r="P75" s="42">
        <f t="shared" si="29"/>
        <v>0</v>
      </c>
    </row>
    <row r="76" spans="1:16" ht="11.25" hidden="1" customHeight="1">
      <c r="B76" s="44"/>
      <c r="C76" s="44"/>
      <c r="D76" s="44"/>
      <c r="E76" s="44"/>
      <c r="F76" s="44"/>
      <c r="G76" s="45"/>
      <c r="H76" s="45"/>
      <c r="I76" s="45"/>
      <c r="J76" s="45"/>
      <c r="K76" s="45"/>
      <c r="L76" s="45"/>
      <c r="M76" s="45"/>
      <c r="N76" s="45"/>
      <c r="O76" s="50"/>
      <c r="P76" s="51"/>
    </row>
    <row r="77" spans="1:16" hidden="1"/>
    <row r="78" spans="1:16" ht="10.8" hidden="1" thickBot="1">
      <c r="B78" s="32" t="s">
        <v>83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1:16" ht="11.25" hidden="1" customHeight="1">
      <c r="B79" s="52"/>
      <c r="C79" s="47"/>
      <c r="D79" s="48"/>
      <c r="E79" s="48"/>
      <c r="F79" s="49"/>
      <c r="G79" s="53"/>
      <c r="H79" s="54"/>
      <c r="I79" s="55"/>
      <c r="J79" s="54"/>
      <c r="K79" s="53"/>
      <c r="L79" s="56"/>
      <c r="M79" s="53"/>
      <c r="N79" s="54"/>
      <c r="O79" s="35">
        <f>SUM(F79:N79)</f>
        <v>0</v>
      </c>
      <c r="P79" s="36">
        <f t="shared" ref="P79:P80" si="30">(D79*$D$3)+(E79*$E$3)+(F79*$F$3)+(G79*$G$3)+(H79*$H$3)+(I79*$I$3)+(J79*$J$3)+(K79*$K$3)+(L79*$L$3)+(M79*$M$3)+(N79*$N$3)</f>
        <v>0</v>
      </c>
    </row>
    <row r="80" spans="1:16" ht="11.25" hidden="1" customHeight="1">
      <c r="B80" s="52"/>
      <c r="C80" s="47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35">
        <f>SUM(F80:N80)</f>
        <v>0</v>
      </c>
      <c r="P80" s="36">
        <f t="shared" si="30"/>
        <v>0</v>
      </c>
    </row>
    <row r="81" spans="2:16" ht="10.8" hidden="1" thickBot="1">
      <c r="B81" s="37" t="s">
        <v>21</v>
      </c>
      <c r="C81" s="37">
        <f t="shared" ref="C81:P81" si="31">SUM(C79:C80)</f>
        <v>0</v>
      </c>
      <c r="D81" s="37">
        <f t="shared" si="31"/>
        <v>0</v>
      </c>
      <c r="E81" s="37">
        <f t="shared" si="31"/>
        <v>0</v>
      </c>
      <c r="F81" s="37">
        <f t="shared" si="31"/>
        <v>0</v>
      </c>
      <c r="G81" s="40">
        <f t="shared" si="31"/>
        <v>0</v>
      </c>
      <c r="H81" s="40">
        <f t="shared" si="31"/>
        <v>0</v>
      </c>
      <c r="I81" s="40">
        <f t="shared" si="31"/>
        <v>0</v>
      </c>
      <c r="J81" s="40">
        <f t="shared" si="31"/>
        <v>0</v>
      </c>
      <c r="K81" s="40">
        <f t="shared" si="31"/>
        <v>0</v>
      </c>
      <c r="L81" s="40">
        <f t="shared" si="31"/>
        <v>0</v>
      </c>
      <c r="M81" s="40">
        <f t="shared" si="31"/>
        <v>0</v>
      </c>
      <c r="N81" s="40">
        <f t="shared" si="31"/>
        <v>0</v>
      </c>
      <c r="O81" s="41">
        <f t="shared" si="31"/>
        <v>0</v>
      </c>
      <c r="P81" s="42">
        <f t="shared" si="31"/>
        <v>0</v>
      </c>
    </row>
    <row r="82" spans="2:16" ht="11.25" hidden="1" customHeight="1">
      <c r="B82" s="44"/>
      <c r="C82" s="44"/>
      <c r="D82" s="44"/>
      <c r="E82" s="44"/>
      <c r="F82" s="44"/>
      <c r="G82" s="45"/>
      <c r="H82" s="45"/>
      <c r="I82" s="45"/>
      <c r="J82" s="45"/>
      <c r="K82" s="45"/>
      <c r="L82" s="45"/>
      <c r="M82" s="45"/>
      <c r="N82" s="45"/>
      <c r="O82" s="50"/>
      <c r="P82" s="51"/>
    </row>
    <row r="84" spans="2:16" ht="10.8" thickBot="1">
      <c r="B84" s="32" t="s">
        <v>49</v>
      </c>
      <c r="C84" s="32"/>
      <c r="D84" s="32"/>
      <c r="E84" s="32"/>
      <c r="F84" s="33"/>
      <c r="G84" s="33"/>
      <c r="H84" s="33"/>
      <c r="I84" s="33"/>
      <c r="J84" s="33"/>
      <c r="K84" s="33"/>
      <c r="L84" s="33"/>
      <c r="M84" s="33"/>
      <c r="N84" s="33"/>
      <c r="O84" s="34"/>
      <c r="P84" s="34"/>
    </row>
    <row r="85" spans="2:16">
      <c r="B85" s="52" t="s">
        <v>98</v>
      </c>
      <c r="C85" s="57"/>
      <c r="D85" s="48"/>
      <c r="E85" s="48"/>
      <c r="F85" s="49"/>
      <c r="G85" s="53">
        <v>648</v>
      </c>
      <c r="H85" s="54"/>
      <c r="I85" s="55">
        <v>103</v>
      </c>
      <c r="J85" s="54"/>
      <c r="K85" s="53">
        <v>8</v>
      </c>
      <c r="L85" s="56"/>
      <c r="M85" s="53">
        <v>131</v>
      </c>
      <c r="N85" s="54"/>
      <c r="O85" s="35">
        <f t="shared" ref="O85:O87" si="32">SUM(F85:N85)</f>
        <v>890</v>
      </c>
      <c r="P85" s="36">
        <f t="shared" ref="P85:P87" si="33">(D85*$D$3)+(E85*$E$3)+(F85*$F$3)+(G85*$G$3)+(H85*$H$3)+(I85*$I$3)+(J85*$J$3)+(K85*$K$3)+(L85*$L$3)+(M85*$M$3)+(N85*$N$3)</f>
        <v>483.5</v>
      </c>
    </row>
    <row r="86" spans="2:16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 t="shared" si="32"/>
        <v>0</v>
      </c>
      <c r="P86" s="36">
        <f t="shared" si="33"/>
        <v>0</v>
      </c>
    </row>
    <row r="87" spans="2:16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 t="shared" si="32"/>
        <v>0</v>
      </c>
      <c r="P87" s="36">
        <f t="shared" si="33"/>
        <v>0</v>
      </c>
    </row>
    <row r="88" spans="2:16" ht="10.8" thickBot="1">
      <c r="B88" s="37" t="s">
        <v>21</v>
      </c>
      <c r="C88" s="37">
        <f>SUM(C87:C87)</f>
        <v>0</v>
      </c>
      <c r="D88" s="37">
        <f t="shared" ref="D88:P88" si="34">SUM(D85:D87)</f>
        <v>0</v>
      </c>
      <c r="E88" s="37">
        <f t="shared" si="34"/>
        <v>0</v>
      </c>
      <c r="F88" s="37">
        <f t="shared" si="34"/>
        <v>0</v>
      </c>
      <c r="G88" s="40">
        <f t="shared" si="34"/>
        <v>648</v>
      </c>
      <c r="H88" s="40">
        <f t="shared" si="34"/>
        <v>0</v>
      </c>
      <c r="I88" s="40">
        <f t="shared" si="34"/>
        <v>103</v>
      </c>
      <c r="J88" s="40">
        <f t="shared" si="34"/>
        <v>0</v>
      </c>
      <c r="K88" s="40">
        <f t="shared" si="34"/>
        <v>8</v>
      </c>
      <c r="L88" s="40">
        <f t="shared" si="34"/>
        <v>0</v>
      </c>
      <c r="M88" s="40">
        <f t="shared" si="34"/>
        <v>131</v>
      </c>
      <c r="N88" s="40">
        <f t="shared" si="34"/>
        <v>0</v>
      </c>
      <c r="O88" s="41">
        <f t="shared" si="34"/>
        <v>890</v>
      </c>
      <c r="P88" s="42">
        <f t="shared" si="34"/>
        <v>483.5</v>
      </c>
    </row>
    <row r="90" spans="2:16" hidden="1"/>
    <row r="91" spans="2:16" ht="10.8" hidden="1" thickBot="1">
      <c r="B91" s="32" t="s">
        <v>54</v>
      </c>
      <c r="C91" s="32"/>
      <c r="D91" s="32"/>
      <c r="E91" s="32"/>
      <c r="F91" s="33"/>
      <c r="G91" s="33"/>
      <c r="H91" s="33"/>
      <c r="I91" s="33"/>
      <c r="J91" s="33"/>
      <c r="K91" s="33"/>
      <c r="L91" s="33"/>
      <c r="M91" s="33"/>
      <c r="N91" s="33"/>
      <c r="O91" s="34"/>
      <c r="P91" s="34"/>
    </row>
    <row r="92" spans="2:16" hidden="1">
      <c r="B92" s="52"/>
      <c r="C92" s="5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110">
        <f>SUM(F92:N92)+(E92*18)+(D92*9)</f>
        <v>0</v>
      </c>
      <c r="P92" s="36">
        <f t="shared" ref="P92:P93" si="35">(D92*$D$3)+(E92*$E$3)+(F92*$F$3)+(G92*$G$3)+(H92*$H$3)+(I92*$I$3)+(J92*$J$3)+(K92*$K$3)+(L92*$L$3)+(M92*$M$3)+(N92*$N$3)</f>
        <v>0</v>
      </c>
    </row>
    <row r="93" spans="2:16" hidden="1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 t="shared" ref="O93" si="36">SUM(F93:N93)</f>
        <v>0</v>
      </c>
      <c r="P93" s="36">
        <f t="shared" si="35"/>
        <v>0</v>
      </c>
    </row>
    <row r="94" spans="2:16" ht="10.8" hidden="1" thickBot="1">
      <c r="B94" s="37" t="s">
        <v>21</v>
      </c>
      <c r="C94" s="37">
        <f>SUM(C93:C93)</f>
        <v>0</v>
      </c>
      <c r="D94" s="37">
        <f t="shared" ref="D94:P94" si="37">SUM(D92:D93)</f>
        <v>0</v>
      </c>
      <c r="E94" s="37">
        <f t="shared" si="37"/>
        <v>0</v>
      </c>
      <c r="F94" s="37">
        <f t="shared" si="37"/>
        <v>0</v>
      </c>
      <c r="G94" s="40">
        <f t="shared" si="37"/>
        <v>0</v>
      </c>
      <c r="H94" s="40">
        <f t="shared" si="37"/>
        <v>0</v>
      </c>
      <c r="I94" s="40">
        <f t="shared" si="37"/>
        <v>0</v>
      </c>
      <c r="J94" s="40">
        <f t="shared" si="37"/>
        <v>0</v>
      </c>
      <c r="K94" s="40">
        <f t="shared" si="37"/>
        <v>0</v>
      </c>
      <c r="L94" s="40">
        <f t="shared" si="37"/>
        <v>0</v>
      </c>
      <c r="M94" s="40">
        <f t="shared" si="37"/>
        <v>0</v>
      </c>
      <c r="N94" s="40">
        <f t="shared" si="37"/>
        <v>0</v>
      </c>
      <c r="O94" s="41">
        <f t="shared" si="37"/>
        <v>0</v>
      </c>
      <c r="P94" s="42">
        <f t="shared" si="37"/>
        <v>0</v>
      </c>
    </row>
    <row r="95" spans="2:16" hidden="1"/>
    <row r="96" spans="2:16" hidden="1"/>
    <row r="97" spans="2:16" ht="10.8" hidden="1" thickBot="1">
      <c r="B97" s="32" t="s">
        <v>53</v>
      </c>
      <c r="C97" s="32"/>
      <c r="D97" s="32"/>
      <c r="E97" s="32"/>
      <c r="F97" s="33"/>
      <c r="G97" s="33"/>
      <c r="H97" s="33"/>
      <c r="I97" s="33"/>
      <c r="J97" s="33"/>
      <c r="K97" s="33"/>
      <c r="L97" s="33"/>
      <c r="M97" s="33"/>
      <c r="N97" s="33"/>
      <c r="O97" s="34"/>
      <c r="P97" s="34"/>
    </row>
    <row r="98" spans="2:16" hidden="1">
      <c r="B98" s="52"/>
      <c r="C98" s="5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ref="O98:O100" si="38">SUM(F98:N98)</f>
        <v>0</v>
      </c>
      <c r="P98" s="36">
        <f t="shared" ref="P98:P100" si="39">(D98*$D$3)+(E98*$E$3)+(F98*$F$3)+(G98*$G$3)+(H98*$H$3)+(I98*$I$3)+(J98*$J$3)+(K98*$K$3)+(L98*$L$3)+(M98*$M$3)+(N98*$N$3)</f>
        <v>0</v>
      </c>
    </row>
    <row r="99" spans="2:16" hidden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ref="O99" si="40">SUM(F99:N99)</f>
        <v>0</v>
      </c>
      <c r="P99" s="36">
        <f t="shared" si="39"/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8"/>
        <v>0</v>
      </c>
      <c r="P100" s="36">
        <f t="shared" si="39"/>
        <v>0</v>
      </c>
    </row>
    <row r="101" spans="2:16" ht="10.8" hidden="1" thickBot="1">
      <c r="B101" s="37" t="s">
        <v>21</v>
      </c>
      <c r="C101" s="37">
        <f>SUM(C100:C100)</f>
        <v>0</v>
      </c>
      <c r="D101" s="37">
        <f>SUM(D98:D100)</f>
        <v>0</v>
      </c>
      <c r="E101" s="37">
        <f>SUM(E98:E100)</f>
        <v>0</v>
      </c>
      <c r="F101" s="37">
        <f>SUM(F100:F100)</f>
        <v>0</v>
      </c>
      <c r="G101" s="40">
        <f t="shared" ref="G101:P101" si="41">SUM(G98:G100)</f>
        <v>0</v>
      </c>
      <c r="H101" s="40">
        <f t="shared" si="41"/>
        <v>0</v>
      </c>
      <c r="I101" s="40">
        <f t="shared" si="41"/>
        <v>0</v>
      </c>
      <c r="J101" s="40">
        <f t="shared" si="41"/>
        <v>0</v>
      </c>
      <c r="K101" s="40">
        <f t="shared" si="41"/>
        <v>0</v>
      </c>
      <c r="L101" s="40">
        <f t="shared" si="41"/>
        <v>0</v>
      </c>
      <c r="M101" s="40">
        <f t="shared" si="41"/>
        <v>0</v>
      </c>
      <c r="N101" s="40">
        <f t="shared" si="41"/>
        <v>0</v>
      </c>
      <c r="O101" s="41">
        <f t="shared" si="41"/>
        <v>0</v>
      </c>
      <c r="P101" s="42">
        <f t="shared" si="41"/>
        <v>0</v>
      </c>
    </row>
    <row r="102" spans="2:16" hidden="1"/>
    <row r="103" spans="2:16" hidden="1"/>
    <row r="104" spans="2:16" ht="10.8" hidden="1" thickBot="1">
      <c r="B104" s="32" t="s">
        <v>44</v>
      </c>
      <c r="C104" s="32"/>
      <c r="D104" s="32"/>
      <c r="E104" s="32"/>
      <c r="F104" s="33"/>
      <c r="G104" s="33"/>
      <c r="H104" s="33"/>
      <c r="I104" s="33"/>
      <c r="J104" s="33"/>
      <c r="K104" s="33"/>
      <c r="L104" s="33"/>
      <c r="M104" s="33"/>
      <c r="N104" s="33"/>
      <c r="O104" s="34"/>
      <c r="P104" s="34"/>
    </row>
    <row r="105" spans="2:16" hidden="1">
      <c r="B105" s="52" t="s">
        <v>71</v>
      </c>
      <c r="C105" s="5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110">
        <f>SUM(F105:N105)+(E105*18)+(D105*9)</f>
        <v>0</v>
      </c>
      <c r="P105" s="36">
        <f t="shared" ref="P105:P107" si="42">(D105*$D$3)+(E105*$E$3)+(F105*$F$3)+(G105*$G$3)+(H105*$H$3)+(I105*$I$3)+(J105*$J$3)+(K105*$K$3)+(L105*$L$3)+(M105*$M$3)+(N105*$N$3)</f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ref="O106" si="43">SUM(F106:N106)</f>
        <v>0</v>
      </c>
      <c r="P106" s="36">
        <f t="shared" si="42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" si="44">SUM(F107:N107)</f>
        <v>0</v>
      </c>
      <c r="P107" s="36">
        <f t="shared" si="42"/>
        <v>0</v>
      </c>
    </row>
    <row r="108" spans="2:16" ht="10.8" hidden="1" thickBot="1">
      <c r="B108" s="37" t="s">
        <v>21</v>
      </c>
      <c r="C108" s="37">
        <f>SUM(C107:C107)</f>
        <v>0</v>
      </c>
      <c r="D108" s="37">
        <f>SUM(D105:D107)</f>
        <v>0</v>
      </c>
      <c r="E108" s="37">
        <f>SUM(E105:E107)</f>
        <v>0</v>
      </c>
      <c r="F108" s="37">
        <f>SUM(F107:F107)</f>
        <v>0</v>
      </c>
      <c r="G108" s="40">
        <f t="shared" ref="G108:P108" si="45">SUM(G105:G107)</f>
        <v>0</v>
      </c>
      <c r="H108" s="40">
        <f t="shared" si="45"/>
        <v>0</v>
      </c>
      <c r="I108" s="40">
        <f t="shared" si="45"/>
        <v>0</v>
      </c>
      <c r="J108" s="40">
        <f t="shared" si="45"/>
        <v>0</v>
      </c>
      <c r="K108" s="40">
        <f t="shared" si="45"/>
        <v>0</v>
      </c>
      <c r="L108" s="40">
        <f t="shared" si="45"/>
        <v>0</v>
      </c>
      <c r="M108" s="40">
        <f t="shared" si="45"/>
        <v>0</v>
      </c>
      <c r="N108" s="40">
        <f t="shared" si="45"/>
        <v>0</v>
      </c>
      <c r="O108" s="41">
        <f t="shared" si="45"/>
        <v>0</v>
      </c>
      <c r="P108" s="42">
        <f t="shared" si="45"/>
        <v>0</v>
      </c>
    </row>
    <row r="109" spans="2:16" hidden="1"/>
    <row r="111" spans="2:16" ht="10.8" thickBot="1">
      <c r="B111" s="32" t="s">
        <v>51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2:16" ht="11.25" customHeight="1">
      <c r="B112" s="52" t="s">
        <v>99</v>
      </c>
      <c r="C112" s="47"/>
      <c r="D112" s="48"/>
      <c r="E112" s="48"/>
      <c r="F112" s="49"/>
      <c r="G112" s="53">
        <v>6</v>
      </c>
      <c r="H112" s="54"/>
      <c r="I112" s="55"/>
      <c r="J112" s="54"/>
      <c r="K112" s="53"/>
      <c r="L112" s="56"/>
      <c r="M112" s="53"/>
      <c r="N112" s="54"/>
      <c r="O112" s="35">
        <f t="shared" ref="O112:O116" si="46">SUM(F112:N112)</f>
        <v>6</v>
      </c>
      <c r="P112" s="36">
        <f t="shared" ref="P112:P116" si="47">(D112*$D$3)+(E112*$E$3)+(F112*$F$3)+(G112*$G$3)+(H112*$H$3)+(I112*$I$3)+(J112*$J$3)+(K112*$K$3)+(L112*$L$3)+(M112*$M$3)+(N112*$N$3)</f>
        <v>1.5</v>
      </c>
    </row>
    <row r="113" spans="2:16" ht="11.25" customHeight="1">
      <c r="B113" s="52" t="s">
        <v>100</v>
      </c>
      <c r="C113" s="47"/>
      <c r="D113" s="48"/>
      <c r="E113" s="48"/>
      <c r="F113" s="49"/>
      <c r="G113" s="53">
        <v>67</v>
      </c>
      <c r="H113" s="54"/>
      <c r="I113" s="55"/>
      <c r="J113" s="54"/>
      <c r="K113" s="53"/>
      <c r="L113" s="56"/>
      <c r="M113" s="53"/>
      <c r="N113" s="54"/>
      <c r="O113" s="35">
        <f t="shared" ref="O113" si="48">SUM(F113:N113)</f>
        <v>67</v>
      </c>
      <c r="P113" s="36">
        <f t="shared" ref="P113" si="49">(D113*$D$3)+(E113*$E$3)+(F113*$F$3)+(G113*$G$3)+(H113*$H$3)+(I113*$I$3)+(J113*$J$3)+(K113*$K$3)+(L113*$L$3)+(M113*$M$3)+(N113*$N$3)</f>
        <v>16.75</v>
      </c>
    </row>
    <row r="114" spans="2:16" ht="11.25" customHeight="1">
      <c r="B114" s="52" t="s">
        <v>101</v>
      </c>
      <c r="C114" s="47"/>
      <c r="D114" s="48"/>
      <c r="E114" s="48"/>
      <c r="F114" s="49"/>
      <c r="G114" s="53">
        <v>10</v>
      </c>
      <c r="H114" s="54"/>
      <c r="I114" s="55"/>
      <c r="J114" s="54"/>
      <c r="K114" s="53"/>
      <c r="L114" s="56"/>
      <c r="M114" s="53"/>
      <c r="N114" s="54"/>
      <c r="O114" s="35">
        <f t="shared" ref="O114" si="50">SUM(F114:N114)</f>
        <v>10</v>
      </c>
      <c r="P114" s="36">
        <f t="shared" ref="P114" si="51">(D114*$D$3)+(E114*$E$3)+(F114*$F$3)+(G114*$G$3)+(H114*$H$3)+(I114*$I$3)+(J114*$J$3)+(K114*$K$3)+(L114*$L$3)+(M114*$M$3)+(N114*$N$3)</f>
        <v>2.5</v>
      </c>
    </row>
    <row r="115" spans="2:16" ht="11.25" customHeight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5" si="52">SUM(F115:N115)</f>
        <v>0</v>
      </c>
      <c r="P115" s="36">
        <f t="shared" ref="P115" si="53">(D115*$D$3)+(E115*$E$3)+(F115*$F$3)+(G115*$G$3)+(H115*$H$3)+(I115*$I$3)+(J115*$J$3)+(K115*$K$3)+(L115*$L$3)+(M115*$M$3)+(N115*$N$3)</f>
        <v>0</v>
      </c>
    </row>
    <row r="116" spans="2:16" ht="11.25" customHeight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46"/>
        <v>0</v>
      </c>
      <c r="P116" s="36">
        <f t="shared" si="47"/>
        <v>0</v>
      </c>
    </row>
    <row r="117" spans="2:16" ht="10.8" thickBot="1">
      <c r="B117" s="37" t="s">
        <v>21</v>
      </c>
      <c r="C117" s="37">
        <f t="shared" ref="C117:P117" si="54">SUM(C112:C116)</f>
        <v>0</v>
      </c>
      <c r="D117" s="37">
        <f t="shared" si="54"/>
        <v>0</v>
      </c>
      <c r="E117" s="37">
        <f t="shared" si="54"/>
        <v>0</v>
      </c>
      <c r="F117" s="37">
        <f t="shared" si="54"/>
        <v>0</v>
      </c>
      <c r="G117" s="40">
        <f t="shared" si="54"/>
        <v>83</v>
      </c>
      <c r="H117" s="40">
        <f t="shared" si="54"/>
        <v>0</v>
      </c>
      <c r="I117" s="40">
        <f t="shared" si="54"/>
        <v>0</v>
      </c>
      <c r="J117" s="40">
        <f t="shared" si="54"/>
        <v>0</v>
      </c>
      <c r="K117" s="40">
        <f t="shared" si="54"/>
        <v>0</v>
      </c>
      <c r="L117" s="40">
        <f t="shared" si="54"/>
        <v>0</v>
      </c>
      <c r="M117" s="40">
        <f t="shared" si="54"/>
        <v>0</v>
      </c>
      <c r="N117" s="40">
        <f t="shared" si="54"/>
        <v>0</v>
      </c>
      <c r="O117" s="41">
        <f t="shared" si="54"/>
        <v>83</v>
      </c>
      <c r="P117" s="42">
        <f t="shared" si="54"/>
        <v>20.75</v>
      </c>
    </row>
    <row r="118" spans="2:16" ht="11.25" customHeight="1">
      <c r="B118" s="44"/>
      <c r="C118" s="44"/>
      <c r="D118" s="44"/>
      <c r="E118" s="44"/>
      <c r="F118" s="44"/>
      <c r="G118" s="45"/>
      <c r="H118" s="45"/>
      <c r="I118" s="45"/>
      <c r="J118" s="45"/>
      <c r="K118" s="45"/>
      <c r="L118" s="45"/>
      <c r="M118" s="45"/>
      <c r="N118" s="45"/>
      <c r="O118" s="50"/>
      <c r="P118" s="51"/>
    </row>
    <row r="119" spans="2:16" ht="11.25" hidden="1" customHeight="1"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</row>
    <row r="120" spans="2:16" ht="10.8" hidden="1" thickBot="1">
      <c r="B120" s="32" t="s">
        <v>43</v>
      </c>
      <c r="C120" s="32"/>
      <c r="D120" s="32"/>
      <c r="E120" s="32"/>
      <c r="F120" s="33"/>
      <c r="G120" s="33"/>
      <c r="H120" s="33"/>
      <c r="I120" s="33"/>
      <c r="J120" s="33"/>
      <c r="K120" s="33"/>
      <c r="L120" s="33"/>
      <c r="M120" s="33"/>
      <c r="N120" s="33"/>
      <c r="O120" s="34"/>
      <c r="P120" s="34"/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>SUM(F121:N121)</f>
        <v>0</v>
      </c>
      <c r="P121" s="36">
        <f t="shared" ref="P121:P123" si="55">(D121*$D$3)+(E121*$E$3)+(F121*$F$3)+(G121*$G$3)+(H121*$H$3)+(I121*$I$3)+(J121*$J$3)+(K121*$K$3)+(L121*$L$3)+(M121*$M$3)+(N121*$N$3)</f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>SUM(F122:N122)</f>
        <v>0</v>
      </c>
      <c r="P122" s="36">
        <f t="shared" si="55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>SUM(F123:N123)</f>
        <v>0</v>
      </c>
      <c r="P123" s="36">
        <f t="shared" si="55"/>
        <v>0</v>
      </c>
    </row>
    <row r="124" spans="2:16" ht="10.8" hidden="1" thickBot="1">
      <c r="B124" s="37" t="s">
        <v>21</v>
      </c>
      <c r="C124" s="37">
        <f t="shared" ref="C124:O124" si="56">SUM(C121:C123)</f>
        <v>0</v>
      </c>
      <c r="D124" s="37">
        <f t="shared" si="56"/>
        <v>0</v>
      </c>
      <c r="E124" s="37">
        <f t="shared" si="56"/>
        <v>0</v>
      </c>
      <c r="F124" s="37">
        <f t="shared" si="56"/>
        <v>0</v>
      </c>
      <c r="G124" s="40">
        <f t="shared" si="56"/>
        <v>0</v>
      </c>
      <c r="H124" s="40">
        <f t="shared" si="56"/>
        <v>0</v>
      </c>
      <c r="I124" s="40">
        <f t="shared" si="56"/>
        <v>0</v>
      </c>
      <c r="J124" s="40">
        <f t="shared" si="56"/>
        <v>0</v>
      </c>
      <c r="K124" s="40">
        <f t="shared" si="56"/>
        <v>0</v>
      </c>
      <c r="L124" s="40">
        <f t="shared" si="56"/>
        <v>0</v>
      </c>
      <c r="M124" s="40">
        <f t="shared" si="56"/>
        <v>0</v>
      </c>
      <c r="N124" s="40">
        <f t="shared" si="56"/>
        <v>0</v>
      </c>
      <c r="O124" s="41">
        <f t="shared" si="56"/>
        <v>0</v>
      </c>
      <c r="P124" s="42">
        <f>SUM(P121:P123)</f>
        <v>0</v>
      </c>
    </row>
    <row r="125" spans="2:16" ht="13.2">
      <c r="B125" s="2"/>
      <c r="C125" s="2"/>
      <c r="D125" s="2"/>
      <c r="E125" s="2"/>
      <c r="F125" s="43"/>
      <c r="G125" s="43"/>
      <c r="H125" s="43"/>
      <c r="I125" s="43"/>
      <c r="J125" s="43"/>
      <c r="K125" s="43"/>
      <c r="L125" s="43"/>
      <c r="M125" s="43"/>
      <c r="N125" s="43"/>
      <c r="O125" s="2"/>
      <c r="P125" s="2"/>
    </row>
    <row r="126" spans="2:16">
      <c r="M126" s="44" t="s">
        <v>21</v>
      </c>
      <c r="O126" s="45">
        <f>O124+O117+O108+O101+O94+O88+O81+O75+O42+O68+O36+O29+O17+O11</f>
        <v>1380</v>
      </c>
      <c r="P126" s="46">
        <f>P124+P117+P108+P101+P94+P88+P81+P75+P42+P68+P36+P29+P17+P11</f>
        <v>758.05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75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17" sqref="B17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68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45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8"/>
  <sheetViews>
    <sheetView zoomScale="90" zoomScaleNormal="90" workbookViewId="0">
      <selection activeCell="O50" sqref="O50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0"/>
      <c r="B1" s="160"/>
      <c r="C1" s="160"/>
      <c r="D1" s="161"/>
    </row>
    <row r="2" spans="1:4" ht="14.4">
      <c r="A2" s="162" t="s">
        <v>32</v>
      </c>
      <c r="B2" s="163" t="s">
        <v>23</v>
      </c>
      <c r="C2" s="163" t="s">
        <v>24</v>
      </c>
      <c r="D2" s="161"/>
    </row>
    <row r="3" spans="1:4" ht="14.4">
      <c r="A3" s="164"/>
      <c r="B3" s="164"/>
      <c r="C3" s="164"/>
      <c r="D3" s="161"/>
    </row>
    <row r="4" spans="1:4" ht="14.4" hidden="1">
      <c r="A4" s="165" t="s">
        <v>82</v>
      </c>
      <c r="B4" s="166">
        <f>SUM(Botswana!O15)</f>
        <v>0</v>
      </c>
      <c r="C4" s="167">
        <f>SUM(Botswana!P15)</f>
        <v>0</v>
      </c>
      <c r="D4" s="161"/>
    </row>
    <row r="5" spans="1:4" ht="14.4" hidden="1">
      <c r="A5" s="165" t="s">
        <v>33</v>
      </c>
      <c r="B5" s="166">
        <f>SUM('Democratic Republic of Congo'!O19)</f>
        <v>0</v>
      </c>
      <c r="C5" s="167">
        <f>SUM('Democratic Republic of Congo'!P19)</f>
        <v>0</v>
      </c>
      <c r="D5" s="161"/>
    </row>
    <row r="6" spans="1:4" ht="14.4">
      <c r="A6" s="165" t="s">
        <v>72</v>
      </c>
      <c r="B6" s="171">
        <f>SUM(Ghana!O34)</f>
        <v>1111</v>
      </c>
      <c r="C6" s="168">
        <f>SUM(Ghana!P34)</f>
        <v>341.15</v>
      </c>
      <c r="D6" s="161"/>
    </row>
    <row r="7" spans="1:4" ht="14.4" hidden="1">
      <c r="A7" s="165" t="s">
        <v>47</v>
      </c>
      <c r="B7" s="166">
        <f>SUM('Ivory Coast'!O11)</f>
        <v>0</v>
      </c>
      <c r="C7" s="167">
        <f>SUM('Ivory Coast'!P11)</f>
        <v>0</v>
      </c>
      <c r="D7" s="161"/>
    </row>
    <row r="8" spans="1:4" ht="14.4">
      <c r="A8" s="165" t="s">
        <v>25</v>
      </c>
      <c r="B8" s="171">
        <f>SUM(Kenya!O38)</f>
        <v>452</v>
      </c>
      <c r="C8" s="168">
        <f>SUM(Kenya!P38)</f>
        <v>296.2</v>
      </c>
      <c r="D8" s="161"/>
    </row>
    <row r="9" spans="1:4" ht="14.4" hidden="1">
      <c r="A9" s="165" t="s">
        <v>80</v>
      </c>
      <c r="B9" s="166">
        <f>SUM(Malawi!O17)</f>
        <v>0</v>
      </c>
      <c r="C9" s="167">
        <f>SUM(Malawi!P17)</f>
        <v>0</v>
      </c>
      <c r="D9" s="161"/>
    </row>
    <row r="10" spans="1:4" ht="14.4">
      <c r="A10" s="165" t="s">
        <v>26</v>
      </c>
      <c r="B10" s="166">
        <f>SUM(Mauritius!O38)</f>
        <v>2408</v>
      </c>
      <c r="C10" s="167">
        <f>SUM(Mauritius!P38)</f>
        <v>1262.3</v>
      </c>
      <c r="D10" s="161"/>
    </row>
    <row r="11" spans="1:4" ht="14.4">
      <c r="A11" s="165" t="s">
        <v>34</v>
      </c>
      <c r="B11" s="171">
        <f>SUM(Nigeria!O50)</f>
        <v>505</v>
      </c>
      <c r="C11" s="168">
        <f>SUM(Nigeria!P50)</f>
        <v>395.5</v>
      </c>
      <c r="D11" s="161"/>
    </row>
    <row r="12" spans="1:4" ht="14.4">
      <c r="A12" s="165" t="s">
        <v>27</v>
      </c>
      <c r="B12" s="172">
        <f>SUM('South Africa'!O126)</f>
        <v>1380</v>
      </c>
      <c r="C12" s="167">
        <f>SUM('South Africa'!P126)</f>
        <v>758.05</v>
      </c>
      <c r="D12" s="161"/>
    </row>
    <row r="13" spans="1:4" ht="14.4" hidden="1">
      <c r="A13" s="165" t="s">
        <v>77</v>
      </c>
      <c r="B13" s="171">
        <f>SUM(Tanzania!O12)</f>
        <v>0</v>
      </c>
      <c r="C13" s="168">
        <f>SUM(Tanzania!P12)</f>
        <v>0</v>
      </c>
      <c r="D13" s="161"/>
    </row>
    <row r="14" spans="1:4" ht="14.4" hidden="1">
      <c r="A14" s="165" t="s">
        <v>37</v>
      </c>
      <c r="B14" s="166">
        <f>SUM(Togo!O19)</f>
        <v>0</v>
      </c>
      <c r="C14" s="167">
        <f>SUM(Togo!P19)</f>
        <v>0</v>
      </c>
      <c r="D14" s="161"/>
    </row>
    <row r="15" spans="1:4" ht="14.4" hidden="1">
      <c r="A15" s="165" t="s">
        <v>74</v>
      </c>
      <c r="B15" s="172">
        <f>SUM(Uganda!O12)</f>
        <v>0</v>
      </c>
      <c r="C15" s="167">
        <f>SUM(Uganda!P12)</f>
        <v>0</v>
      </c>
      <c r="D15" s="161"/>
    </row>
    <row r="16" spans="1:4" ht="14.4" hidden="1">
      <c r="A16" s="165" t="s">
        <v>69</v>
      </c>
      <c r="B16" s="169">
        <f>SUM(Zimbabwe!O11)</f>
        <v>0</v>
      </c>
      <c r="C16" s="170">
        <f>SUM(Zimbabwe!P11)</f>
        <v>0</v>
      </c>
      <c r="D16" s="161"/>
    </row>
    <row r="17" spans="1:6" ht="14.4">
      <c r="A17" s="173"/>
      <c r="B17" s="171"/>
      <c r="C17" s="168"/>
      <c r="D17" s="161"/>
    </row>
    <row r="18" spans="1:6" ht="14.4">
      <c r="A18" s="174" t="s">
        <v>28</v>
      </c>
      <c r="B18" s="175">
        <f>SUM(B4:B17)</f>
        <v>5856</v>
      </c>
      <c r="C18" s="175">
        <f>SUM(C4:C17)</f>
        <v>3053.2</v>
      </c>
      <c r="D18" s="161"/>
    </row>
    <row r="19" spans="1:6">
      <c r="A19" s="160"/>
      <c r="B19" s="160"/>
      <c r="C19" s="160"/>
      <c r="D19" s="161"/>
    </row>
    <row r="20" spans="1:6">
      <c r="D20" s="67"/>
      <c r="E20" s="67"/>
    </row>
    <row r="21" spans="1:6">
      <c r="D21" s="67"/>
      <c r="E21" s="67"/>
    </row>
    <row r="22" spans="1:6">
      <c r="D22" s="67"/>
      <c r="E22" s="67"/>
    </row>
    <row r="23" spans="1:6">
      <c r="B23" s="176"/>
      <c r="C23" s="176"/>
      <c r="D23" s="176"/>
      <c r="E23" s="176"/>
    </row>
    <row r="26" spans="1:6">
      <c r="B26" s="181">
        <v>2024</v>
      </c>
      <c r="C26" s="181">
        <v>2025</v>
      </c>
      <c r="D26" s="181">
        <v>2026</v>
      </c>
      <c r="E26" s="67"/>
    </row>
    <row r="27" spans="1:6">
      <c r="A27" s="67" t="s">
        <v>66</v>
      </c>
      <c r="B27" s="67">
        <v>7945</v>
      </c>
      <c r="C27" s="67">
        <v>6695</v>
      </c>
      <c r="D27" s="67">
        <f>B18</f>
        <v>5856</v>
      </c>
      <c r="E27" s="67"/>
      <c r="F27" s="67"/>
    </row>
    <row r="28" spans="1:6">
      <c r="A28" s="67" t="s">
        <v>55</v>
      </c>
      <c r="B28" s="67">
        <v>6274</v>
      </c>
      <c r="C28" s="67">
        <v>8666</v>
      </c>
      <c r="D28" s="67"/>
      <c r="E28" s="67"/>
      <c r="F28" s="67"/>
    </row>
    <row r="29" spans="1:6">
      <c r="A29" s="67" t="s">
        <v>56</v>
      </c>
      <c r="B29" s="67">
        <v>8658</v>
      </c>
      <c r="C29" s="67">
        <v>7173</v>
      </c>
      <c r="D29" s="67"/>
      <c r="E29" s="67"/>
      <c r="F29" s="67"/>
    </row>
    <row r="30" spans="1:6">
      <c r="A30" s="67" t="s">
        <v>57</v>
      </c>
      <c r="B30" s="176">
        <v>8447</v>
      </c>
      <c r="C30" s="176">
        <v>5307</v>
      </c>
      <c r="D30" s="176"/>
      <c r="E30" s="176"/>
      <c r="F30" s="176"/>
    </row>
    <row r="31" spans="1:6">
      <c r="A31" s="67" t="s">
        <v>58</v>
      </c>
      <c r="B31" s="67">
        <v>5540</v>
      </c>
      <c r="C31" s="67">
        <v>8905</v>
      </c>
      <c r="D31" s="67"/>
      <c r="E31" s="67"/>
    </row>
    <row r="32" spans="1:6">
      <c r="A32" s="67" t="s">
        <v>59</v>
      </c>
      <c r="B32" s="67">
        <v>6870</v>
      </c>
      <c r="C32" s="67">
        <v>4281</v>
      </c>
      <c r="D32" s="67"/>
      <c r="E32" s="67"/>
    </row>
    <row r="33" spans="1:5">
      <c r="A33" s="67" t="s">
        <v>60</v>
      </c>
      <c r="B33" s="67">
        <v>8582</v>
      </c>
      <c r="C33" s="67">
        <v>6183</v>
      </c>
      <c r="D33" s="67"/>
      <c r="E33" s="67"/>
    </row>
    <row r="34" spans="1:5">
      <c r="A34" s="67" t="s">
        <v>61</v>
      </c>
      <c r="B34" s="67">
        <v>13095</v>
      </c>
      <c r="C34" s="67">
        <v>10681</v>
      </c>
      <c r="D34" s="67"/>
      <c r="E34" s="67"/>
    </row>
    <row r="35" spans="1:5">
      <c r="A35" s="67" t="s">
        <v>62</v>
      </c>
      <c r="B35" s="67">
        <v>16502</v>
      </c>
      <c r="C35" s="67">
        <v>7107</v>
      </c>
      <c r="D35" s="67"/>
    </row>
    <row r="36" spans="1:5">
      <c r="A36" s="67" t="s">
        <v>63</v>
      </c>
      <c r="B36" s="67">
        <v>7868</v>
      </c>
      <c r="C36" s="67">
        <v>7310</v>
      </c>
      <c r="D36" s="67"/>
    </row>
    <row r="37" spans="1:5">
      <c r="A37" s="67" t="s">
        <v>64</v>
      </c>
      <c r="B37" s="67">
        <v>4580</v>
      </c>
      <c r="C37" s="67">
        <v>5383</v>
      </c>
      <c r="D37" s="67"/>
    </row>
    <row r="38" spans="1:5">
      <c r="A38" s="67" t="s">
        <v>65</v>
      </c>
      <c r="B38" s="67">
        <v>65957</v>
      </c>
      <c r="C38" s="67">
        <v>65795</v>
      </c>
      <c r="D38" s="67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Ivory Coast</vt:lpstr>
      <vt:lpstr>Ghana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2026-02-24T12:12:36Z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