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8450BD79-7B8C-424B-98C1-C33804D7E268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r:id="rId12"/>
    <sheet name="Zimbabwe" sheetId="20" state="hidden" r:id="rId13"/>
    <sheet name="Summary" sheetId="4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6" i="19" l="1"/>
  <c r="O59" i="19"/>
  <c r="O50" i="19"/>
  <c r="O43" i="19"/>
  <c r="O15" i="19"/>
  <c r="O41" i="10"/>
  <c r="O35" i="10"/>
  <c r="O23" i="10"/>
  <c r="O22" i="10"/>
  <c r="O21" i="10"/>
  <c r="O20" i="10"/>
  <c r="O18" i="10"/>
  <c r="O17" i="10"/>
  <c r="O16" i="10"/>
  <c r="O15" i="10"/>
  <c r="O14" i="10"/>
  <c r="O13" i="10"/>
  <c r="O12" i="10"/>
  <c r="O11" i="10"/>
  <c r="O10" i="10"/>
  <c r="O9" i="10"/>
  <c r="O8" i="10"/>
  <c r="N37" i="10"/>
  <c r="M37" i="10"/>
  <c r="L37" i="10"/>
  <c r="K37" i="10"/>
  <c r="J37" i="10"/>
  <c r="I37" i="10"/>
  <c r="H37" i="10"/>
  <c r="G37" i="10"/>
  <c r="F37" i="10"/>
  <c r="E37" i="10"/>
  <c r="D37" i="10"/>
  <c r="C37" i="10"/>
  <c r="P36" i="10"/>
  <c r="O36" i="10"/>
  <c r="P35" i="10"/>
  <c r="P37" i="10" s="1"/>
  <c r="O37" i="10"/>
  <c r="P19" i="19"/>
  <c r="O19" i="19"/>
  <c r="P18" i="19"/>
  <c r="O18" i="19"/>
  <c r="O61" i="19"/>
  <c r="O60" i="19"/>
  <c r="O58" i="19"/>
  <c r="O57" i="19"/>
  <c r="O56" i="19"/>
  <c r="O55" i="19"/>
  <c r="O54" i="19"/>
  <c r="O53" i="19"/>
  <c r="O52" i="19"/>
  <c r="O51" i="19"/>
  <c r="O49" i="19"/>
  <c r="O48" i="19"/>
  <c r="O47" i="19"/>
  <c r="O46" i="19"/>
  <c r="O45" i="19"/>
  <c r="O44" i="19"/>
  <c r="P8" i="26" l="1"/>
  <c r="O8" i="26"/>
  <c r="P9" i="26"/>
  <c r="O9" i="26"/>
  <c r="P20" i="19" l="1"/>
  <c r="O20" i="19"/>
  <c r="P17" i="19"/>
  <c r="O17" i="19"/>
  <c r="P16" i="19"/>
  <c r="O16" i="19"/>
  <c r="O7" i="18" l="1"/>
  <c r="O10" i="18" s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24" i="19"/>
  <c r="P10" i="18" l="1"/>
  <c r="O31" i="18"/>
  <c r="P46" i="18"/>
  <c r="P24" i="18"/>
  <c r="O24" i="18"/>
  <c r="P39" i="18"/>
  <c r="P31" i="18"/>
  <c r="O39" i="18"/>
  <c r="O46" i="18"/>
  <c r="O48" i="10"/>
  <c r="O19" i="10"/>
  <c r="O10" i="26"/>
  <c r="O171" i="19"/>
  <c r="O66" i="19"/>
  <c r="O65" i="19"/>
  <c r="O64" i="19"/>
  <c r="O63" i="19"/>
  <c r="O62" i="19"/>
  <c r="O42" i="19"/>
  <c r="O41" i="19"/>
  <c r="O40" i="19"/>
  <c r="O39" i="19"/>
  <c r="O38" i="19"/>
  <c r="O37" i="19"/>
  <c r="O36" i="19"/>
  <c r="O35" i="19"/>
  <c r="O34" i="19"/>
  <c r="O33" i="19"/>
  <c r="O32" i="19"/>
  <c r="P73" i="19"/>
  <c r="O73" i="19"/>
  <c r="P72" i="19"/>
  <c r="O72" i="19"/>
  <c r="P50" i="18" l="1"/>
  <c r="O50" i="1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60" i="19" l="1"/>
  <c r="O160" i="19"/>
  <c r="P159" i="19"/>
  <c r="O159" i="19"/>
  <c r="P158" i="19"/>
  <c r="O158" i="19"/>
  <c r="P157" i="19"/>
  <c r="O157" i="19"/>
  <c r="P156" i="19"/>
  <c r="O156" i="19"/>
  <c r="P155" i="19"/>
  <c r="O155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54" i="19"/>
  <c r="O154" i="19"/>
  <c r="P171" i="19"/>
  <c r="N33" i="26" l="1"/>
  <c r="M33" i="26"/>
  <c r="L33" i="26"/>
  <c r="K33" i="26"/>
  <c r="J33" i="26"/>
  <c r="I33" i="26"/>
  <c r="H33" i="26"/>
  <c r="G33" i="26"/>
  <c r="F33" i="26"/>
  <c r="E33" i="26"/>
  <c r="D33" i="26"/>
  <c r="C33" i="26"/>
  <c r="P32" i="26"/>
  <c r="O32" i="26"/>
  <c r="P31" i="26"/>
  <c r="O31" i="26"/>
  <c r="P30" i="26"/>
  <c r="O30" i="26"/>
  <c r="N26" i="26"/>
  <c r="M26" i="26"/>
  <c r="L26" i="26"/>
  <c r="K26" i="26"/>
  <c r="J26" i="26"/>
  <c r="I26" i="26"/>
  <c r="H26" i="26"/>
  <c r="G26" i="26"/>
  <c r="F26" i="26"/>
  <c r="E26" i="26"/>
  <c r="D26" i="26"/>
  <c r="C26" i="26"/>
  <c r="P25" i="26"/>
  <c r="O25" i="26"/>
  <c r="P24" i="26"/>
  <c r="O24" i="26"/>
  <c r="P23" i="26"/>
  <c r="O23" i="26"/>
  <c r="P22" i="26"/>
  <c r="O22" i="26"/>
  <c r="N18" i="26"/>
  <c r="M18" i="26"/>
  <c r="L18" i="26"/>
  <c r="K18" i="26"/>
  <c r="J18" i="26"/>
  <c r="I18" i="26"/>
  <c r="H18" i="26"/>
  <c r="G18" i="26"/>
  <c r="F18" i="26"/>
  <c r="E18" i="26"/>
  <c r="D18" i="26"/>
  <c r="C18" i="26"/>
  <c r="P17" i="26"/>
  <c r="O17" i="26"/>
  <c r="P16" i="26"/>
  <c r="P18" i="26" s="1"/>
  <c r="O16" i="26"/>
  <c r="O18" i="26" s="1"/>
  <c r="N12" i="26"/>
  <c r="M12" i="26"/>
  <c r="L12" i="26"/>
  <c r="K12" i="26"/>
  <c r="J12" i="26"/>
  <c r="I12" i="26"/>
  <c r="H12" i="26"/>
  <c r="G12" i="26"/>
  <c r="F12" i="26"/>
  <c r="E12" i="26"/>
  <c r="D12" i="26"/>
  <c r="C12" i="26"/>
  <c r="P11" i="26"/>
  <c r="O11" i="26"/>
  <c r="P10" i="26"/>
  <c r="P7" i="26"/>
  <c r="O7" i="26"/>
  <c r="O26" i="26" l="1"/>
  <c r="P26" i="26"/>
  <c r="O33" i="26"/>
  <c r="P33" i="26"/>
  <c r="O12" i="26"/>
  <c r="P12" i="26"/>
  <c r="O113" i="19"/>
  <c r="P36" i="26" l="1"/>
  <c r="C6" i="4" s="1"/>
  <c r="O36" i="26"/>
  <c r="B6" i="4" s="1"/>
  <c r="P55" i="19"/>
  <c r="P39" i="19"/>
  <c r="P52" i="19"/>
  <c r="P51" i="19"/>
  <c r="P50" i="19"/>
  <c r="P49" i="19"/>
  <c r="P48" i="19"/>
  <c r="P47" i="19"/>
  <c r="P46" i="19"/>
  <c r="P45" i="19"/>
  <c r="P44" i="19"/>
  <c r="P43" i="19"/>
  <c r="P42" i="19"/>
  <c r="P41" i="19"/>
  <c r="P40" i="19"/>
  <c r="P38" i="19"/>
  <c r="P37" i="19"/>
  <c r="P36" i="19"/>
  <c r="P65" i="19"/>
  <c r="P64" i="19"/>
  <c r="P63" i="19"/>
  <c r="P62" i="19"/>
  <c r="P61" i="19"/>
  <c r="P60" i="19"/>
  <c r="P59" i="19"/>
  <c r="P58" i="19"/>
  <c r="P57" i="19"/>
  <c r="P56" i="19"/>
  <c r="P54" i="19"/>
  <c r="P53" i="19"/>
  <c r="P35" i="19"/>
  <c r="P34" i="19"/>
  <c r="P33" i="19"/>
  <c r="P13" i="25"/>
  <c r="O13" i="25"/>
  <c r="P12" i="25"/>
  <c r="O12" i="25"/>
  <c r="P11" i="25"/>
  <c r="O11" i="25"/>
  <c r="P127" i="19"/>
  <c r="O127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35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46" i="19"/>
  <c r="O133" i="19"/>
  <c r="O71" i="19"/>
  <c r="O15" i="17"/>
  <c r="P15" i="25" l="1"/>
  <c r="C4" i="4" s="1"/>
  <c r="O15" i="25"/>
  <c r="B4" i="4" s="1"/>
  <c r="F129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1" i="10"/>
  <c r="M31" i="10"/>
  <c r="L31" i="10"/>
  <c r="K31" i="10"/>
  <c r="J31" i="10"/>
  <c r="I31" i="10"/>
  <c r="H31" i="10"/>
  <c r="G31" i="10"/>
  <c r="F31" i="10"/>
  <c r="E31" i="10"/>
  <c r="D31" i="10"/>
  <c r="C31" i="10"/>
  <c r="P30" i="10"/>
  <c r="O30" i="10"/>
  <c r="P29" i="10"/>
  <c r="O29" i="10"/>
  <c r="P19" i="10"/>
  <c r="P18" i="10"/>
  <c r="P17" i="10"/>
  <c r="P16" i="10"/>
  <c r="P15" i="10"/>
  <c r="P14" i="10"/>
  <c r="P13" i="10"/>
  <c r="P12" i="10"/>
  <c r="P11" i="10"/>
  <c r="P10" i="10"/>
  <c r="P9" i="10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71" i="8"/>
  <c r="O71" i="8"/>
  <c r="P70" i="8"/>
  <c r="O70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N73" i="8"/>
  <c r="M73" i="8"/>
  <c r="L73" i="8"/>
  <c r="K73" i="8"/>
  <c r="J73" i="8"/>
  <c r="I73" i="8"/>
  <c r="H73" i="8"/>
  <c r="G73" i="8"/>
  <c r="F73" i="8"/>
  <c r="E73" i="8"/>
  <c r="D73" i="8"/>
  <c r="C73" i="8"/>
  <c r="P72" i="8"/>
  <c r="O72" i="8"/>
  <c r="P61" i="8"/>
  <c r="O61" i="8"/>
  <c r="P26" i="19"/>
  <c r="O26" i="19"/>
  <c r="P25" i="19"/>
  <c r="O25" i="19"/>
  <c r="P24" i="19"/>
  <c r="P23" i="19"/>
  <c r="O23" i="19"/>
  <c r="P22" i="19"/>
  <c r="O22" i="19"/>
  <c r="P21" i="19"/>
  <c r="O21" i="19"/>
  <c r="P16" i="17"/>
  <c r="P9" i="17"/>
  <c r="P18" i="12"/>
  <c r="P16" i="12"/>
  <c r="P9" i="12"/>
  <c r="P113" i="19"/>
  <c r="P66" i="19"/>
  <c r="P32" i="19"/>
  <c r="P56" i="8"/>
  <c r="P55" i="8"/>
  <c r="P54" i="8"/>
  <c r="P49" i="8"/>
  <c r="P7" i="8"/>
  <c r="P9" i="20"/>
  <c r="P10" i="14"/>
  <c r="P9" i="14"/>
  <c r="P10" i="16"/>
  <c r="P9" i="16"/>
  <c r="P23" i="10"/>
  <c r="P22" i="10"/>
  <c r="P21" i="10"/>
  <c r="P20" i="10"/>
  <c r="P8" i="10"/>
  <c r="O31" i="10" l="1"/>
  <c r="P12" i="23"/>
  <c r="C13" i="4" s="1"/>
  <c r="P31" i="10"/>
  <c r="O12" i="24"/>
  <c r="B15" i="4" s="1"/>
  <c r="P12" i="24"/>
  <c r="C15" i="4" s="1"/>
  <c r="P73" i="8"/>
  <c r="O7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C109" i="19"/>
  <c r="D109" i="19"/>
  <c r="E109" i="19"/>
  <c r="F109" i="19"/>
  <c r="G109" i="19"/>
  <c r="H109" i="19"/>
  <c r="I109" i="19"/>
  <c r="J109" i="19"/>
  <c r="K109" i="19"/>
  <c r="L109" i="19"/>
  <c r="M109" i="19"/>
  <c r="N109" i="19"/>
  <c r="O81" i="19"/>
  <c r="P81" i="19"/>
  <c r="O82" i="19"/>
  <c r="P82" i="19"/>
  <c r="C83" i="19"/>
  <c r="D83" i="19"/>
  <c r="E83" i="19"/>
  <c r="F83" i="19"/>
  <c r="G83" i="19"/>
  <c r="H83" i="19"/>
  <c r="I83" i="19"/>
  <c r="J83" i="19"/>
  <c r="K83" i="19"/>
  <c r="L83" i="19"/>
  <c r="M83" i="19"/>
  <c r="N83" i="19"/>
  <c r="P11" i="19" l="1"/>
  <c r="O11" i="19"/>
  <c r="P83" i="19"/>
  <c r="P109" i="19"/>
  <c r="O109" i="19"/>
  <c r="O83" i="19"/>
  <c r="P49" i="10" l="1"/>
  <c r="P48" i="10"/>
  <c r="P47" i="10"/>
  <c r="P42" i="10"/>
  <c r="P41" i="10"/>
  <c r="P24" i="10"/>
  <c r="P179" i="19"/>
  <c r="P178" i="19"/>
  <c r="P177" i="19"/>
  <c r="P172" i="19"/>
  <c r="P153" i="19"/>
  <c r="P148" i="19"/>
  <c r="P147" i="19"/>
  <c r="P146" i="19"/>
  <c r="P141" i="19"/>
  <c r="P140" i="19"/>
  <c r="P139" i="19"/>
  <c r="P134" i="19"/>
  <c r="P133" i="19"/>
  <c r="P128" i="19"/>
  <c r="P126" i="19"/>
  <c r="P121" i="19"/>
  <c r="P120" i="19"/>
  <c r="P115" i="19"/>
  <c r="P114" i="19"/>
  <c r="P76" i="19"/>
  <c r="P75" i="19"/>
  <c r="P74" i="19"/>
  <c r="P71" i="19"/>
  <c r="P27" i="19"/>
  <c r="P15" i="19"/>
  <c r="O74" i="19" l="1"/>
  <c r="O147" i="19" l="1"/>
  <c r="O7" i="8" l="1"/>
  <c r="N135" i="19" l="1"/>
  <c r="M135" i="19"/>
  <c r="L135" i="19"/>
  <c r="K135" i="19"/>
  <c r="J135" i="19"/>
  <c r="I135" i="19"/>
  <c r="H135" i="19"/>
  <c r="G135" i="19"/>
  <c r="E135" i="19"/>
  <c r="D135" i="19"/>
  <c r="C135" i="19"/>
  <c r="O134" i="19"/>
  <c r="P135" i="19" l="1"/>
  <c r="O135" i="19"/>
  <c r="O75" i="19"/>
  <c r="E67" i="19" l="1"/>
  <c r="F67" i="19"/>
  <c r="G67" i="19"/>
  <c r="H67" i="19"/>
  <c r="I67" i="19"/>
  <c r="J67" i="19"/>
  <c r="K67" i="19"/>
  <c r="L67" i="19"/>
  <c r="M67" i="19"/>
  <c r="N67" i="19"/>
  <c r="E77" i="19"/>
  <c r="F77" i="19"/>
  <c r="G77" i="19"/>
  <c r="H77" i="19"/>
  <c r="I77" i="19"/>
  <c r="J77" i="19"/>
  <c r="K77" i="19"/>
  <c r="L77" i="19"/>
  <c r="M77" i="19"/>
  <c r="N77" i="19"/>
  <c r="O14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N129" i="19"/>
  <c r="M129" i="19"/>
  <c r="L129" i="19"/>
  <c r="K129" i="19"/>
  <c r="J129" i="19"/>
  <c r="I129" i="19"/>
  <c r="H129" i="19"/>
  <c r="G129" i="19"/>
  <c r="E129" i="19"/>
  <c r="D129" i="19"/>
  <c r="C129" i="19"/>
  <c r="O128" i="19"/>
  <c r="D67" i="19"/>
  <c r="C67" i="19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O172" i="19"/>
  <c r="O153" i="19"/>
  <c r="O114" i="19"/>
  <c r="O9" i="16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O179" i="19"/>
  <c r="O178" i="19"/>
  <c r="O177" i="19"/>
  <c r="N142" i="19"/>
  <c r="M142" i="19"/>
  <c r="L142" i="19"/>
  <c r="K142" i="19"/>
  <c r="J142" i="19"/>
  <c r="I142" i="19"/>
  <c r="H142" i="19"/>
  <c r="G142" i="19"/>
  <c r="F142" i="19"/>
  <c r="E142" i="19"/>
  <c r="D142" i="19"/>
  <c r="C142" i="19"/>
  <c r="O141" i="19"/>
  <c r="O139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2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D77" i="19"/>
  <c r="C77" i="19"/>
  <c r="O76" i="19"/>
  <c r="N28" i="19"/>
  <c r="M28" i="19"/>
  <c r="L28" i="19"/>
  <c r="K28" i="19"/>
  <c r="J28" i="19"/>
  <c r="I28" i="19"/>
  <c r="H28" i="19"/>
  <c r="G28" i="19"/>
  <c r="F28" i="19"/>
  <c r="E28" i="19"/>
  <c r="D28" i="19"/>
  <c r="C28" i="19"/>
  <c r="O2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50" i="8"/>
  <c r="N25" i="10"/>
  <c r="M25" i="10"/>
  <c r="L25" i="10"/>
  <c r="K25" i="10"/>
  <c r="J25" i="10"/>
  <c r="I25" i="10"/>
  <c r="H25" i="10"/>
  <c r="G25" i="10"/>
  <c r="F25" i="10"/>
  <c r="E25" i="10"/>
  <c r="D25" i="10"/>
  <c r="C25" i="10"/>
  <c r="N50" i="10"/>
  <c r="M50" i="10"/>
  <c r="L50" i="10"/>
  <c r="K50" i="10"/>
  <c r="J50" i="10"/>
  <c r="I50" i="10"/>
  <c r="H50" i="10"/>
  <c r="G50" i="10"/>
  <c r="F50" i="10"/>
  <c r="E50" i="10"/>
  <c r="D50" i="10"/>
  <c r="C50" i="10"/>
  <c r="O49" i="10"/>
  <c r="O47" i="10"/>
  <c r="O2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49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3" i="10"/>
  <c r="M43" i="10"/>
  <c r="L43" i="10"/>
  <c r="K43" i="10"/>
  <c r="J43" i="10"/>
  <c r="I43" i="10"/>
  <c r="H43" i="10"/>
  <c r="G43" i="10"/>
  <c r="F43" i="10"/>
  <c r="E43" i="10"/>
  <c r="D43" i="10"/>
  <c r="C43" i="10"/>
  <c r="O42" i="10"/>
  <c r="N57" i="8"/>
  <c r="M57" i="8"/>
  <c r="L57" i="8"/>
  <c r="K57" i="8"/>
  <c r="J57" i="8"/>
  <c r="I57" i="8"/>
  <c r="H57" i="8"/>
  <c r="G57" i="8"/>
  <c r="F57" i="8"/>
  <c r="E57" i="8"/>
  <c r="D57" i="8"/>
  <c r="C57" i="8"/>
  <c r="O56" i="8"/>
  <c r="O55" i="8"/>
  <c r="O54" i="8"/>
  <c r="N50" i="8"/>
  <c r="M50" i="8"/>
  <c r="L50" i="8"/>
  <c r="K50" i="8"/>
  <c r="J50" i="8"/>
  <c r="I50" i="8"/>
  <c r="H50" i="8"/>
  <c r="F50" i="8"/>
  <c r="E50" i="8"/>
  <c r="D50" i="8"/>
  <c r="C50" i="8"/>
  <c r="P17" i="17"/>
  <c r="C9" i="4" s="1"/>
  <c r="P18" i="16" l="1"/>
  <c r="O18" i="16"/>
  <c r="O57" i="8"/>
  <c r="O50" i="10"/>
  <c r="O11" i="14"/>
  <c r="B7" i="4" s="1"/>
  <c r="P11" i="14"/>
  <c r="C7" i="4" s="1"/>
  <c r="O43" i="10"/>
  <c r="P25" i="10"/>
  <c r="P43" i="10"/>
  <c r="O25" i="10"/>
  <c r="O17" i="17"/>
  <c r="B9" i="4" s="1"/>
  <c r="P19" i="12"/>
  <c r="C14" i="4" s="1"/>
  <c r="O19" i="12"/>
  <c r="B14" i="4" s="1"/>
  <c r="P50" i="8"/>
  <c r="P57" i="8"/>
  <c r="O149" i="19"/>
  <c r="P129" i="19"/>
  <c r="P50" i="10"/>
  <c r="O50" i="8"/>
  <c r="O180" i="19"/>
  <c r="O116" i="19"/>
  <c r="O28" i="19"/>
  <c r="P67" i="19"/>
  <c r="P77" i="19"/>
  <c r="P173" i="19"/>
  <c r="O142" i="19"/>
  <c r="O122" i="19"/>
  <c r="P122" i="19"/>
  <c r="O77" i="19"/>
  <c r="P142" i="19"/>
  <c r="O67" i="19"/>
  <c r="O173" i="19"/>
  <c r="P149" i="19"/>
  <c r="P180" i="19"/>
  <c r="P116" i="19"/>
  <c r="O129" i="19"/>
  <c r="P28" i="19"/>
  <c r="O52" i="10" l="1"/>
  <c r="P52" i="10"/>
  <c r="P76" i="8"/>
  <c r="C10" i="4" s="1"/>
  <c r="B11" i="4"/>
  <c r="P182" i="19"/>
  <c r="C12" i="4" s="1"/>
  <c r="O182" i="19"/>
  <c r="B12" i="4" s="1"/>
  <c r="O76" i="8"/>
  <c r="B10" i="4" s="1"/>
  <c r="B8" i="4"/>
  <c r="C8" i="4"/>
  <c r="C11" i="4"/>
  <c r="B18" i="4" l="1"/>
  <c r="C38" i="4" s="1"/>
  <c r="C18" i="4"/>
</calcChain>
</file>

<file path=xl/sharedStrings.xml><?xml version="1.0" encoding="utf-8"?>
<sst xmlns="http://schemas.openxmlformats.org/spreadsheetml/2006/main" count="495" uniqueCount="191">
  <si>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</si>
  <si>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</si>
  <si>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</si>
  <si>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</si>
  <si>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</si>
  <si>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</si>
  <si>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</si>
  <si>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</si>
  <si>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</si>
  <si>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</si>
  <si>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</si>
  <si>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</si>
  <si>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</si>
  <si>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</si>
  <si>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</si>
  <si>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</si>
  <si>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</si>
  <si>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</si>
  <si>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</si>
  <si>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</si>
  <si>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</si>
  <si>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</si>
  <si>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</si>
  <si>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</si>
  <si>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</si>
  <si>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</si>
  <si>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</si>
  <si>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</si>
  <si>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</si>
  <si>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</si>
  <si>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</si>
  <si>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</si>
  <si>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</si>
  <si>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</si>
  <si>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</si>
  <si>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</si>
  <si>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</si>
  <si>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</si>
  <si>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</si>
  <si>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</si>
  <si>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</si>
  <si>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</si>
  <si>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</si>
  <si>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</si>
  <si>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</si>
  <si>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</si>
  <si>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</si>
  <si>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</si>
  <si>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</si>
  <si>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</si>
  <si>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</si>
  <si>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</si>
  <si>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</si>
  <si>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</si>
  <si>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</si>
  <si>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</si>
  <si>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</si>
  <si>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</si>
  <si>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</si>
  <si>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</si>
  <si>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</si>
  <si>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</si>
  <si>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</si>
  <si>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</si>
  <si>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</si>
  <si>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</si>
  <si>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</si>
  <si>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</si>
  <si>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</si>
  <si>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</si>
  <si>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</si>
  <si>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</si>
  <si>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</si>
  <si>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</si>
  <si>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</si>
  <si>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</si>
  <si>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</si>
  <si>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</si>
  <si>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</si>
  <si>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</si>
  <si>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</si>
  <si>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</si>
  <si>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</si>
  <si>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</si>
  <si>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</si>
  <si>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</si>
  <si>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</si>
  <si>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</si>
  <si>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</si>
  <si>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</si>
  <si>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</si>
  <si>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</si>
  <si>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</si>
  <si>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Acyuta Kesava Dasa</t>
  </si>
  <si>
    <t>Shritha Mathaji</t>
  </si>
  <si>
    <t>Paramisvara Dasa</t>
  </si>
  <si>
    <t>Congregation</t>
  </si>
  <si>
    <t>MONTH : December 2025</t>
  </si>
  <si>
    <t>Gokulesh Das</t>
  </si>
  <si>
    <t>Patita Pavana Das</t>
  </si>
  <si>
    <t>Gift shop</t>
  </si>
  <si>
    <t>Bhakta Theoshalen</t>
  </si>
  <si>
    <t xml:space="preserve">Remuna Devi Dasi </t>
  </si>
  <si>
    <t>Kandarpa Sundari Dasi</t>
  </si>
  <si>
    <t>Radhashran Das</t>
  </si>
  <si>
    <t>Bhakta Prahlad</t>
  </si>
  <si>
    <t>Jnana Caksus das</t>
  </si>
  <si>
    <t>Purusottam Yatra das</t>
  </si>
  <si>
    <t>Keshava das and Keshava Priya devi dasi</t>
  </si>
  <si>
    <t>Temple scores</t>
  </si>
  <si>
    <t>Kavicandra Swami</t>
  </si>
  <si>
    <t>Anandamaya Krishna Das</t>
  </si>
  <si>
    <t>SSRRT BTG Team</t>
  </si>
  <si>
    <t>Book Counter</t>
  </si>
  <si>
    <t>Hare Krishna Challengers</t>
  </si>
  <si>
    <t>Srila Prabhupada Young Blood Team</t>
  </si>
  <si>
    <t>Bilvamangal Das</t>
  </si>
  <si>
    <t>Subashni</t>
  </si>
  <si>
    <t>Sukumari and Swarup Damodar</t>
  </si>
  <si>
    <t>Syama-behari das</t>
  </si>
  <si>
    <t>Kaveshni Perumal</t>
  </si>
  <si>
    <t>Darion</t>
  </si>
  <si>
    <t>Nikunja Seva dasi</t>
  </si>
  <si>
    <t>Nitai Pada Kamala</t>
  </si>
  <si>
    <t>Padyavali  Devi Dasi</t>
  </si>
  <si>
    <t>IIHE  Smita Krishna Das</t>
  </si>
  <si>
    <t>Patita-Pavan-Nitai Das</t>
  </si>
  <si>
    <t>Radha Shakti devi dasi</t>
  </si>
  <si>
    <t>Dr P Beeka</t>
  </si>
  <si>
    <t>Radhanath’s Gifts</t>
  </si>
  <si>
    <t>IDYG ( Bhakti Warriors)</t>
  </si>
  <si>
    <t>Reka Rohit</t>
  </si>
  <si>
    <t>Nitesh</t>
  </si>
  <si>
    <t>Savita DD</t>
  </si>
  <si>
    <t>Srila Prabhupada's Warriors</t>
  </si>
  <si>
    <t>Krishna Prema Namahatta</t>
  </si>
  <si>
    <t>Rasa-sthali Dasi</t>
  </si>
  <si>
    <t>Super Sunday Sankirtan - Ekachakra Das And Kripamoya Das</t>
  </si>
  <si>
    <t>The Brhat Mrdanga Team</t>
  </si>
  <si>
    <t>Ramesvara Das</t>
  </si>
  <si>
    <t>Jai Sacinandana Das</t>
  </si>
  <si>
    <t>Westville Namahatta - Gaura Premi</t>
  </si>
  <si>
    <t>Mother Radhanath</t>
  </si>
  <si>
    <t>Bhakti Books (Takealot - Paramatma Das)</t>
  </si>
  <si>
    <t>Nimai, Nitai, Angali</t>
  </si>
  <si>
    <t>Book Tables</t>
  </si>
  <si>
    <t>Vasanti Devi Dasi</t>
  </si>
  <si>
    <t>Gopa Kumar  Das</t>
  </si>
  <si>
    <t>Sandton BTG team</t>
  </si>
  <si>
    <t>Damodar das (BCais)</t>
  </si>
  <si>
    <t xml:space="preserve">Radhakund devi dasi </t>
  </si>
  <si>
    <t>Radhika Kripa dd</t>
  </si>
  <si>
    <t>Vibhu Caitanya Das </t>
  </si>
  <si>
    <t>Syama Gaurangi devi dasi</t>
  </si>
  <si>
    <t>Ratnalekha Gopi devi dasi</t>
  </si>
  <si>
    <t>Bhaktin Elisha</t>
  </si>
  <si>
    <t>Bhaktin Navita</t>
  </si>
  <si>
    <t>Bhakta Viran</t>
  </si>
  <si>
    <t>Ananda Tirtha das &amp; Pallika devi dasi</t>
  </si>
  <si>
    <t>Archi devi dasi</t>
  </si>
  <si>
    <t>Gangotri devi dasi</t>
  </si>
  <si>
    <t>Jaya Tirtha das</t>
  </si>
  <si>
    <t>Ashish Purohit</t>
  </si>
  <si>
    <t>Chiksoli devi dasi</t>
  </si>
  <si>
    <t>Sadhu Sanga das</t>
  </si>
  <si>
    <t>Druva Tila das</t>
  </si>
  <si>
    <t>Team AGTSP</t>
  </si>
  <si>
    <t>HARE KRISHNA TRAINING CENTRE</t>
  </si>
  <si>
    <t>NAMAHATTA GROUP</t>
  </si>
  <si>
    <t>SACRED STREET PARTY</t>
  </si>
  <si>
    <t>WEEKEND WARRIORS</t>
  </si>
  <si>
    <t>KRISHNA KIDS SENA</t>
  </si>
  <si>
    <t>SACIMATA GROUP</t>
  </si>
  <si>
    <t>SRI GAURANGA DAS</t>
  </si>
  <si>
    <t>LAVANGA DAS</t>
  </si>
  <si>
    <t>AISHWARYA LILA MATAJI</t>
  </si>
  <si>
    <t>CAITANYA VISNU DAS</t>
  </si>
  <si>
    <t>CAITANYA SVARUPA DAS</t>
  </si>
  <si>
    <t>TARUNA GOPALA DAS</t>
  </si>
  <si>
    <t>PRASAANATMA DAS</t>
  </si>
  <si>
    <t>VEDATATTVA DAS</t>
  </si>
  <si>
    <t>HARIKANTA DEVI DASI</t>
  </si>
  <si>
    <t>GIFT SHOP</t>
  </si>
  <si>
    <t>Iskcon Kisumu</t>
  </si>
  <si>
    <t>BALA KRISHNA DASA</t>
  </si>
  <si>
    <t>HARSH ARVIND AND TEAM</t>
  </si>
  <si>
    <t>PRIYA GOVINDA AND TEAM</t>
  </si>
  <si>
    <t>MANASI GANGA MATAJI AND TEAM</t>
  </si>
  <si>
    <t>HANUMANT PRASAD DAS, TUSHAR PRABHU</t>
  </si>
  <si>
    <t>MR WALTER- GOVINDA RESTAURANT</t>
  </si>
  <si>
    <t>Temple BTGs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</si>
</sst>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3" fontId="1" fillId="0" borderId="28" xfId="0" applyNumberFormat="1" applyFont="1" applyBorder="1"/>
    <xf numFmtId="0" fontId="1" fillId="0" borderId="85" xfId="0" applyFont="1" applyBorder="1"/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6664</c:v>
                </c:pt>
                <c:pt idx="1">
                  <c:v>7171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10686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54970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6"/>
                <c:pt idx="0">
                  <c:v>3632</c:v>
                </c:pt>
                <c:pt idx="1">
                  <c:v>31934</c:v>
                </c:pt>
                <c:pt idx="2" formatCode="General">
                  <c:v>3565</c:v>
                </c:pt>
                <c:pt idx="3">
                  <c:v>415</c:v>
                </c:pt>
                <c:pt idx="4">
                  <c:v>15334</c:v>
                </c:pt>
                <c:pt idx="5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Uganda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6"/>
                <c:pt idx="0">
                  <c:v>2402.4499999999998</c:v>
                </c:pt>
                <c:pt idx="1">
                  <c:v>26072.15</c:v>
                </c:pt>
                <c:pt idx="2">
                  <c:v>1338.75</c:v>
                </c:pt>
                <c:pt idx="3">
                  <c:v>334.25</c:v>
                </c:pt>
                <c:pt idx="4">
                  <c:v>8816.5499999999993</c:v>
                </c:pt>
                <c:pt idx="5">
                  <c:v>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6"/>
  <sheetViews>
    <sheetView tabSelected="1" zoomScaleNormal="100" workbookViewId="0">
      <selection activeCell="B5" sqref="B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106</v>
      </c>
      <c r="C7" s="57"/>
      <c r="D7" s="48"/>
      <c r="E7" s="48"/>
      <c r="F7" s="49"/>
      <c r="G7" s="53"/>
      <c r="H7" s="54"/>
      <c r="I7" s="55"/>
      <c r="J7" s="54"/>
      <c r="K7" s="53"/>
      <c r="L7" s="56">
        <v>360</v>
      </c>
      <c r="M7" s="53"/>
      <c r="N7" s="54">
        <v>462</v>
      </c>
      <c r="O7" s="35">
        <f>SUM(C7:N7)</f>
        <v>822</v>
      </c>
      <c r="P7" s="36">
        <f>(D7*$D$3)+(E7*$E$3)+(F7*$F$3)+(G7*$G$3)+(H7*$H$3)+(I7*$I$3)+(J7*$J$3)+(K7*$K$3)+(L7*$L$3)+(M7*$M$3)+(N7*$N$3)</f>
        <v>1284</v>
      </c>
    </row>
    <row r="8" spans="2:16">
      <c r="B8" s="52" t="s">
        <v>107</v>
      </c>
      <c r="C8" s="47"/>
      <c r="D8" s="48"/>
      <c r="E8" s="48"/>
      <c r="F8" s="49">
        <v>392</v>
      </c>
      <c r="G8" s="53"/>
      <c r="H8" s="54"/>
      <c r="I8" s="55">
        <v>231</v>
      </c>
      <c r="J8" s="54"/>
      <c r="K8" s="53"/>
      <c r="L8" s="56">
        <v>97</v>
      </c>
      <c r="M8" s="53"/>
      <c r="N8" s="54">
        <v>1</v>
      </c>
      <c r="O8" s="110">
        <f>SUM(F8:N8)+(E8*18)+(D8*9)</f>
        <v>721</v>
      </c>
      <c r="P8" s="36">
        <f t="shared" ref="P8" si="0">(D8*$D$3)+(E8*$E$3)+(F8*$F$3)+(G8*$G$3)+(H8*$H$3)+(I8*$I$3)+(J8*$J$3)+(K8*$K$3)+(L8*$L$3)+(M8*$M$3)+(N8*$N$3)</f>
        <v>253.7</v>
      </c>
    </row>
    <row r="9" spans="2:16">
      <c r="B9" s="52" t="s">
        <v>108</v>
      </c>
      <c r="C9" s="47"/>
      <c r="D9" s="48"/>
      <c r="E9" s="48"/>
      <c r="F9" s="49">
        <v>158</v>
      </c>
      <c r="G9" s="53">
        <v>82</v>
      </c>
      <c r="H9" s="54"/>
      <c r="I9" s="55">
        <v>36</v>
      </c>
      <c r="J9" s="54"/>
      <c r="K9" s="53"/>
      <c r="L9" s="56">
        <v>160</v>
      </c>
      <c r="M9" s="53"/>
      <c r="N9" s="54">
        <v>22</v>
      </c>
      <c r="O9" s="110">
        <f>SUM(F9:N9)+(E9*18)+(D9*9)</f>
        <v>458</v>
      </c>
      <c r="P9" s="36">
        <f t="shared" ref="P9" si="1">(D9*$D$3)+(E9*$E$3)+(F9*$F$3)+(G9*$G$3)+(H9*$H$3)+(I9*$I$3)+(J9*$J$3)+(K9*$K$3)+(L9*$L$3)+(M9*$M$3)+(N9*$N$3)</f>
        <v>258.3</v>
      </c>
    </row>
    <row r="10" spans="2:16">
      <c r="B10" s="52" t="s">
        <v>110</v>
      </c>
      <c r="C10" s="47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>
        <v>64</v>
      </c>
      <c r="O10" s="110">
        <f>SUM(F10:N10)+(E10*18)+(D10*9)</f>
        <v>64</v>
      </c>
      <c r="P10" s="36">
        <f t="shared" ref="P10:P11" si="2">(D10*$D$3)+(E10*$E$3)+(F10*$F$3)+(G10*$G$3)+(H10*$H$3)+(I10*$I$3)+(J10*$J$3)+(K10*$K$3)+(L10*$L$3)+(M10*$M$3)+(N10*$N$3)</f>
        <v>128</v>
      </c>
    </row>
    <row r="11" spans="2:16">
      <c r="B11" s="52"/>
      <c r="C11" s="47"/>
      <c r="D11" s="48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35">
        <f t="shared" ref="O11" si="3">SUM(F11:N11)</f>
        <v>0</v>
      </c>
      <c r="P11" s="36">
        <f t="shared" si="2"/>
        <v>0</v>
      </c>
    </row>
    <row r="12" spans="2:16" ht="10.8" thickBot="1">
      <c r="B12" s="37" t="s">
        <v>21</v>
      </c>
      <c r="C12" s="37">
        <f t="shared" ref="C12:P12" si="4">SUM(C7:C11)</f>
        <v>0</v>
      </c>
      <c r="D12" s="37">
        <f t="shared" si="4"/>
        <v>0</v>
      </c>
      <c r="E12" s="37">
        <f t="shared" si="4"/>
        <v>0</v>
      </c>
      <c r="F12" s="37">
        <f t="shared" si="4"/>
        <v>550</v>
      </c>
      <c r="G12" s="37">
        <f t="shared" si="4"/>
        <v>82</v>
      </c>
      <c r="H12" s="37">
        <f t="shared" si="4"/>
        <v>0</v>
      </c>
      <c r="I12" s="37">
        <f t="shared" si="4"/>
        <v>267</v>
      </c>
      <c r="J12" s="37">
        <f t="shared" si="4"/>
        <v>0</v>
      </c>
      <c r="K12" s="37">
        <f t="shared" si="4"/>
        <v>0</v>
      </c>
      <c r="L12" s="37">
        <f t="shared" si="4"/>
        <v>617</v>
      </c>
      <c r="M12" s="37">
        <f t="shared" si="4"/>
        <v>0</v>
      </c>
      <c r="N12" s="37">
        <f t="shared" si="4"/>
        <v>549</v>
      </c>
      <c r="O12" s="100">
        <f t="shared" si="4"/>
        <v>2065</v>
      </c>
      <c r="P12" s="37">
        <f t="shared" si="4"/>
        <v>1924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5" spans="2:16" ht="10.8" thickBot="1">
      <c r="B15" s="32" t="s">
        <v>89</v>
      </c>
      <c r="C15" s="32"/>
      <c r="D15" s="32"/>
      <c r="E15" s="3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34"/>
    </row>
    <row r="16" spans="2:16">
      <c r="B16" s="52" t="s">
        <v>109</v>
      </c>
      <c r="C16" s="57"/>
      <c r="D16" s="48"/>
      <c r="E16" s="48"/>
      <c r="F16" s="49">
        <v>162</v>
      </c>
      <c r="G16" s="53">
        <v>369</v>
      </c>
      <c r="H16" s="54"/>
      <c r="I16" s="55">
        <v>153</v>
      </c>
      <c r="J16" s="54"/>
      <c r="K16" s="53"/>
      <c r="L16" s="56"/>
      <c r="M16" s="53"/>
      <c r="N16" s="54">
        <v>48</v>
      </c>
      <c r="O16" s="35">
        <f t="shared" ref="O16:O17" si="5">SUM(F16:N16)</f>
        <v>732</v>
      </c>
      <c r="P16" s="36">
        <f t="shared" ref="P16:P17" si="6">(D16*$D$3)+(E16*$E$3)+(F16*$F$3)+(G16*$G$3)+(H16*$H$3)+(I16*$I$3)+(J16*$J$3)+(K16*$K$3)+(L16*$L$3)+(M16*$M$3)+(N16*$N$3)</f>
        <v>280.95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5"/>
        <v>0</v>
      </c>
      <c r="P17" s="36">
        <f t="shared" si="6"/>
        <v>0</v>
      </c>
    </row>
    <row r="18" spans="2:16" ht="10.8" thickBot="1">
      <c r="B18" s="37" t="s">
        <v>21</v>
      </c>
      <c r="C18" s="37">
        <f>SUM(C17:C17)</f>
        <v>0</v>
      </c>
      <c r="D18" s="37">
        <f>SUM(D16:D17)</f>
        <v>0</v>
      </c>
      <c r="E18" s="37">
        <f>SUM(E16:E17)</f>
        <v>0</v>
      </c>
      <c r="F18" s="37">
        <f>SUM(F17:F17)</f>
        <v>0</v>
      </c>
      <c r="G18" s="40">
        <f t="shared" ref="G18:P18" si="7">SUM(G16:G17)</f>
        <v>369</v>
      </c>
      <c r="H18" s="40">
        <f t="shared" si="7"/>
        <v>0</v>
      </c>
      <c r="I18" s="40">
        <f t="shared" si="7"/>
        <v>153</v>
      </c>
      <c r="J18" s="40">
        <f t="shared" si="7"/>
        <v>0</v>
      </c>
      <c r="K18" s="40">
        <f t="shared" si="7"/>
        <v>0</v>
      </c>
      <c r="L18" s="40">
        <f t="shared" si="7"/>
        <v>0</v>
      </c>
      <c r="M18" s="40">
        <f t="shared" si="7"/>
        <v>0</v>
      </c>
      <c r="N18" s="40">
        <f t="shared" si="7"/>
        <v>48</v>
      </c>
      <c r="O18" s="41">
        <f t="shared" si="7"/>
        <v>732</v>
      </c>
      <c r="P18" s="42">
        <f t="shared" si="7"/>
        <v>280.95</v>
      </c>
    </row>
    <row r="21" spans="2:16" ht="10.8" thickBot="1">
      <c r="B21" s="32" t="s">
        <v>90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>
      <c r="B22" s="52" t="s">
        <v>71</v>
      </c>
      <c r="C22" s="57"/>
      <c r="D22" s="48"/>
      <c r="E22" s="48"/>
      <c r="F22" s="49">
        <v>500</v>
      </c>
      <c r="G22" s="53">
        <v>230</v>
      </c>
      <c r="H22" s="54"/>
      <c r="I22" s="55">
        <v>80</v>
      </c>
      <c r="J22" s="54"/>
      <c r="K22" s="53"/>
      <c r="L22" s="56"/>
      <c r="M22" s="53"/>
      <c r="N22" s="54">
        <v>25</v>
      </c>
      <c r="O22" s="35">
        <f t="shared" ref="O22:O25" si="8">SUM(F22:N22)</f>
        <v>835</v>
      </c>
      <c r="P22" s="36">
        <f t="shared" ref="P22:P25" si="9">(D22*$D$3)+(E22*$E$3)+(F22*$F$3)+(G22*$G$3)+(H22*$H$3)+(I22*$I$3)+(J22*$J$3)+(K22*$K$3)+(L22*$L$3)+(M22*$M$3)+(N22*$N$3)</f>
        <v>197.5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8"/>
        <v>0</v>
      </c>
      <c r="P23" s="36">
        <f t="shared" si="9"/>
        <v>0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8"/>
        <v>0</v>
      </c>
      <c r="P24" s="36">
        <f t="shared" si="9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8"/>
        <v>0</v>
      </c>
      <c r="P25" s="36">
        <f t="shared" si="9"/>
        <v>0</v>
      </c>
    </row>
    <row r="26" spans="2:16" ht="10.8" thickBot="1">
      <c r="B26" s="37" t="s">
        <v>21</v>
      </c>
      <c r="C26" s="37">
        <f>SUM(C25:C25)</f>
        <v>0</v>
      </c>
      <c r="D26" s="37">
        <f>SUM(D22:D25)</f>
        <v>0</v>
      </c>
      <c r="E26" s="37">
        <f>SUM(E22:E25)</f>
        <v>0</v>
      </c>
      <c r="F26" s="37">
        <f>SUM(F25:F25)</f>
        <v>0</v>
      </c>
      <c r="G26" s="40">
        <f t="shared" ref="G26:P26" si="10">SUM(G22:G25)</f>
        <v>230</v>
      </c>
      <c r="H26" s="40">
        <f t="shared" si="10"/>
        <v>0</v>
      </c>
      <c r="I26" s="40">
        <f t="shared" si="10"/>
        <v>80</v>
      </c>
      <c r="J26" s="40">
        <f t="shared" si="10"/>
        <v>0</v>
      </c>
      <c r="K26" s="40">
        <f t="shared" si="10"/>
        <v>0</v>
      </c>
      <c r="L26" s="40">
        <f t="shared" si="10"/>
        <v>0</v>
      </c>
      <c r="M26" s="40">
        <f t="shared" si="10"/>
        <v>0</v>
      </c>
      <c r="N26" s="40">
        <f t="shared" si="10"/>
        <v>25</v>
      </c>
      <c r="O26" s="41">
        <f t="shared" si="10"/>
        <v>835</v>
      </c>
      <c r="P26" s="42">
        <f t="shared" si="10"/>
        <v>197.5</v>
      </c>
    </row>
    <row r="28" spans="2:16" hidden="1">
      <c r="B28" s="44"/>
      <c r="C28" s="44"/>
      <c r="D28" s="44"/>
      <c r="E28" s="44"/>
      <c r="F28" s="44"/>
      <c r="G28" s="45"/>
      <c r="H28" s="45"/>
      <c r="I28" s="45"/>
      <c r="J28" s="45"/>
      <c r="K28" s="45"/>
      <c r="L28" s="45"/>
      <c r="M28" s="45"/>
      <c r="N28" s="45"/>
      <c r="O28" s="50"/>
      <c r="P28" s="51"/>
    </row>
    <row r="29" spans="2:16" ht="10.8" hidden="1" thickBot="1">
      <c r="B29" s="32" t="s">
        <v>91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idden="1">
      <c r="B30" s="52"/>
      <c r="C30" s="5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:O32" si="11">SUM(F30:N30)</f>
        <v>0</v>
      </c>
      <c r="P30" s="36">
        <f t="shared" ref="P30:P32" si="12">(D30*$D$3)+(E30*$E$3)+(F30*$F$3)+(G30*$G$3)+(H30*$H$3)+(I30*$I$3)+(J30*$J$3)+(K30*$K$3)+(L30*$L$3)+(M30*$M$3)+(N30*$N$3)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11"/>
        <v>0</v>
      </c>
      <c r="P31" s="36">
        <f t="shared" si="12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1"/>
        <v>0</v>
      </c>
      <c r="P32" s="36">
        <f t="shared" si="12"/>
        <v>0</v>
      </c>
    </row>
    <row r="33" spans="2:16" ht="10.8" hidden="1" thickBot="1">
      <c r="B33" s="37" t="s">
        <v>21</v>
      </c>
      <c r="C33" s="37">
        <f t="shared" ref="C33:P33" si="13">SUM(C30:C32)</f>
        <v>0</v>
      </c>
      <c r="D33" s="37">
        <f t="shared" si="13"/>
        <v>0</v>
      </c>
      <c r="E33" s="37">
        <f t="shared" si="13"/>
        <v>0</v>
      </c>
      <c r="F33" s="37">
        <f t="shared" si="13"/>
        <v>0</v>
      </c>
      <c r="G33" s="40">
        <f t="shared" si="13"/>
        <v>0</v>
      </c>
      <c r="H33" s="40">
        <f t="shared" si="13"/>
        <v>0</v>
      </c>
      <c r="I33" s="40">
        <f t="shared" si="13"/>
        <v>0</v>
      </c>
      <c r="J33" s="40">
        <f t="shared" si="13"/>
        <v>0</v>
      </c>
      <c r="K33" s="40">
        <f t="shared" si="13"/>
        <v>0</v>
      </c>
      <c r="L33" s="40">
        <f t="shared" si="13"/>
        <v>0</v>
      </c>
      <c r="M33" s="40">
        <f t="shared" si="13"/>
        <v>0</v>
      </c>
      <c r="N33" s="40">
        <f t="shared" si="13"/>
        <v>0</v>
      </c>
      <c r="O33" s="41">
        <f t="shared" si="13"/>
        <v>0</v>
      </c>
      <c r="P33" s="42">
        <f t="shared" si="13"/>
        <v>0</v>
      </c>
    </row>
    <row r="34" spans="2:16">
      <c r="B34" s="44"/>
      <c r="C34" s="44"/>
      <c r="D34" s="44"/>
      <c r="E34" s="44"/>
      <c r="F34" s="44"/>
      <c r="G34" s="45"/>
      <c r="H34" s="45"/>
      <c r="I34" s="45"/>
      <c r="J34" s="45"/>
      <c r="K34" s="45"/>
      <c r="L34" s="45"/>
      <c r="M34" s="45"/>
      <c r="N34" s="45"/>
      <c r="O34" s="50"/>
      <c r="P34" s="51"/>
    </row>
    <row r="35" spans="2:16" ht="13.2">
      <c r="B35" s="2"/>
      <c r="C35" s="2"/>
      <c r="D35" s="2"/>
      <c r="E35" s="2"/>
      <c r="F35" s="43"/>
      <c r="G35" s="43"/>
      <c r="H35" s="43"/>
      <c r="I35" s="43"/>
      <c r="J35" s="43"/>
      <c r="K35" s="43"/>
      <c r="L35" s="43"/>
      <c r="M35" s="43"/>
      <c r="N35" s="43"/>
      <c r="O35" s="2"/>
      <c r="P35" s="2"/>
    </row>
    <row r="36" spans="2:16">
      <c r="M36" s="44" t="s">
        <v>21</v>
      </c>
      <c r="O36" s="45">
        <f>O12+O18+O26+O33</f>
        <v>3632</v>
      </c>
      <c r="P36" s="46">
        <f>P12+P18+P26+P33</f>
        <v>2402.4499999999998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2"/>
  <sheetViews>
    <sheetView zoomScaleNormal="100" workbookViewId="0">
      <selection activeCell="T40" sqref="T40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97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167</v>
      </c>
      <c r="C8" s="134"/>
      <c r="D8" s="47"/>
      <c r="E8" s="48"/>
      <c r="F8" s="49"/>
      <c r="G8" s="53">
        <v>600</v>
      </c>
      <c r="H8" s="54"/>
      <c r="I8" s="55"/>
      <c r="J8" s="54"/>
      <c r="K8" s="53">
        <v>400</v>
      </c>
      <c r="L8" s="56"/>
      <c r="M8" s="53"/>
      <c r="N8" s="54"/>
      <c r="O8" s="110">
        <f t="shared" ref="O8:O18" si="0">SUM(F8:N8)+(E8*18)+(D8*9)</f>
        <v>1000</v>
      </c>
      <c r="P8" s="36">
        <f t="shared" ref="P8:P23" si="1">(D8*$D$4)+(E8*$E$4)+(F8*$F$4)+(G8*$G$4)+(H8*$H$4)+(I8*$I$4)+(J8*$J$4)+(K8*$K$4)+(L8*$L$4)+(M8*$M$4)+(N8*$N$4)</f>
        <v>550</v>
      </c>
    </row>
    <row r="9" spans="2:16">
      <c r="B9" s="52" t="s">
        <v>168</v>
      </c>
      <c r="C9" s="134"/>
      <c r="D9" s="47"/>
      <c r="E9" s="48"/>
      <c r="F9" s="49"/>
      <c r="G9" s="53">
        <v>40</v>
      </c>
      <c r="H9" s="54"/>
      <c r="I9" s="55"/>
      <c r="J9" s="54"/>
      <c r="K9" s="53">
        <v>1210</v>
      </c>
      <c r="L9" s="56"/>
      <c r="M9" s="53"/>
      <c r="N9" s="54">
        <v>300</v>
      </c>
      <c r="O9" s="110">
        <f t="shared" si="0"/>
        <v>1550</v>
      </c>
      <c r="P9" s="36">
        <f t="shared" ref="P9:P19" si="2">(D9*$D$4)+(E9*$E$4)+(F9*$F$4)+(G9*$G$4)+(H9*$H$4)+(I9*$I$4)+(J9*$J$4)+(K9*$K$4)+(L9*$L$4)+(M9*$M$4)+(N9*$N$4)</f>
        <v>1820</v>
      </c>
    </row>
    <row r="10" spans="2:16">
      <c r="B10" s="52" t="s">
        <v>169</v>
      </c>
      <c r="C10" s="134"/>
      <c r="D10" s="47"/>
      <c r="E10" s="48"/>
      <c r="F10" s="49"/>
      <c r="G10" s="53">
        <v>317</v>
      </c>
      <c r="H10" s="54"/>
      <c r="I10" s="55">
        <v>62</v>
      </c>
      <c r="J10" s="54"/>
      <c r="K10" s="53">
        <v>182</v>
      </c>
      <c r="L10" s="56"/>
      <c r="M10" s="53"/>
      <c r="N10" s="54">
        <v>7</v>
      </c>
      <c r="O10" s="110">
        <f t="shared" si="0"/>
        <v>568</v>
      </c>
      <c r="P10" s="36">
        <f t="shared" si="2"/>
        <v>306.25</v>
      </c>
    </row>
    <row r="11" spans="2:16">
      <c r="B11" s="52" t="s">
        <v>170</v>
      </c>
      <c r="C11" s="134"/>
      <c r="D11" s="47"/>
      <c r="E11" s="48"/>
      <c r="F11" s="49"/>
      <c r="G11" s="53">
        <v>686</v>
      </c>
      <c r="H11" s="54"/>
      <c r="I11" s="55">
        <v>30</v>
      </c>
      <c r="J11" s="54"/>
      <c r="K11" s="53">
        <v>120</v>
      </c>
      <c r="L11" s="56"/>
      <c r="M11" s="53"/>
      <c r="N11" s="54">
        <v>1259</v>
      </c>
      <c r="O11" s="110">
        <f t="shared" si="0"/>
        <v>2095</v>
      </c>
      <c r="P11" s="36">
        <f t="shared" si="2"/>
        <v>2824.5</v>
      </c>
    </row>
    <row r="12" spans="2:16">
      <c r="B12" s="52" t="s">
        <v>171</v>
      </c>
      <c r="C12" s="134"/>
      <c r="D12" s="47"/>
      <c r="E12" s="48"/>
      <c r="F12" s="49"/>
      <c r="G12" s="53">
        <v>9418</v>
      </c>
      <c r="H12" s="54"/>
      <c r="I12" s="55">
        <v>10</v>
      </c>
      <c r="J12" s="54"/>
      <c r="K12" s="53">
        <v>5573</v>
      </c>
      <c r="L12" s="56"/>
      <c r="M12" s="53"/>
      <c r="N12" s="54">
        <v>1333</v>
      </c>
      <c r="O12" s="110">
        <f t="shared" si="0"/>
        <v>16334</v>
      </c>
      <c r="P12" s="36">
        <f t="shared" si="2"/>
        <v>10598.5</v>
      </c>
    </row>
    <row r="13" spans="2:16">
      <c r="B13" s="52" t="s">
        <v>172</v>
      </c>
      <c r="C13" s="134"/>
      <c r="D13" s="47"/>
      <c r="E13" s="48">
        <v>5</v>
      </c>
      <c r="F13" s="49">
        <v>120</v>
      </c>
      <c r="G13" s="53">
        <v>92</v>
      </c>
      <c r="H13" s="54"/>
      <c r="I13" s="55"/>
      <c r="J13" s="54"/>
      <c r="K13" s="53">
        <v>18</v>
      </c>
      <c r="L13" s="56"/>
      <c r="M13" s="53"/>
      <c r="N13" s="54">
        <v>710</v>
      </c>
      <c r="O13" s="110">
        <f t="shared" si="0"/>
        <v>1030</v>
      </c>
      <c r="P13" s="36">
        <f t="shared" si="2"/>
        <v>1833</v>
      </c>
    </row>
    <row r="14" spans="2:16">
      <c r="B14" s="52" t="s">
        <v>173</v>
      </c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>
        <v>123</v>
      </c>
      <c r="O14" s="110">
        <f t="shared" si="0"/>
        <v>123</v>
      </c>
      <c r="P14" s="36">
        <f t="shared" si="2"/>
        <v>246</v>
      </c>
    </row>
    <row r="15" spans="2:16">
      <c r="B15" s="52" t="s">
        <v>174</v>
      </c>
      <c r="C15" s="134"/>
      <c r="D15" s="47"/>
      <c r="E15" s="48"/>
      <c r="F15" s="49"/>
      <c r="G15" s="53">
        <v>140</v>
      </c>
      <c r="H15" s="54"/>
      <c r="I15" s="55"/>
      <c r="J15" s="54"/>
      <c r="K15" s="53">
        <v>228</v>
      </c>
      <c r="L15" s="56"/>
      <c r="M15" s="53"/>
      <c r="N15" s="54"/>
      <c r="O15" s="110">
        <f t="shared" si="0"/>
        <v>368</v>
      </c>
      <c r="P15" s="36">
        <f t="shared" si="2"/>
        <v>263</v>
      </c>
    </row>
    <row r="16" spans="2:16">
      <c r="B16" s="52" t="s">
        <v>175</v>
      </c>
      <c r="C16" s="134"/>
      <c r="D16" s="47"/>
      <c r="E16" s="48">
        <v>1</v>
      </c>
      <c r="F16" s="49"/>
      <c r="G16" s="53"/>
      <c r="H16" s="54"/>
      <c r="I16" s="55"/>
      <c r="J16" s="54"/>
      <c r="K16" s="53">
        <v>9</v>
      </c>
      <c r="L16" s="56"/>
      <c r="M16" s="53"/>
      <c r="N16" s="54">
        <v>2</v>
      </c>
      <c r="O16" s="110">
        <f t="shared" si="0"/>
        <v>29</v>
      </c>
      <c r="P16" s="36">
        <f t="shared" si="2"/>
        <v>85</v>
      </c>
    </row>
    <row r="17" spans="2:16">
      <c r="B17" s="52" t="s">
        <v>176</v>
      </c>
      <c r="C17" s="134"/>
      <c r="D17" s="47"/>
      <c r="E17" s="48"/>
      <c r="F17" s="49"/>
      <c r="G17" s="53">
        <v>1300</v>
      </c>
      <c r="H17" s="54"/>
      <c r="I17" s="55"/>
      <c r="J17" s="54"/>
      <c r="K17" s="53"/>
      <c r="L17" s="56"/>
      <c r="M17" s="53"/>
      <c r="N17" s="54">
        <v>16</v>
      </c>
      <c r="O17" s="110">
        <f t="shared" si="0"/>
        <v>1316</v>
      </c>
      <c r="P17" s="36">
        <f t="shared" si="2"/>
        <v>357</v>
      </c>
    </row>
    <row r="18" spans="2:16">
      <c r="B18" s="52" t="s">
        <v>177</v>
      </c>
      <c r="C18" s="134"/>
      <c r="D18" s="47"/>
      <c r="E18" s="48"/>
      <c r="F18" s="49"/>
      <c r="G18" s="53">
        <v>83</v>
      </c>
      <c r="H18" s="54"/>
      <c r="I18" s="55">
        <v>10</v>
      </c>
      <c r="J18" s="54"/>
      <c r="K18" s="53">
        <v>16</v>
      </c>
      <c r="L18" s="56"/>
      <c r="M18" s="53"/>
      <c r="N18" s="54"/>
      <c r="O18" s="110">
        <f t="shared" si="0"/>
        <v>109</v>
      </c>
      <c r="P18" s="36">
        <f t="shared" si="2"/>
        <v>41.75</v>
      </c>
    </row>
    <row r="19" spans="2:16">
      <c r="B19" s="52" t="s">
        <v>178</v>
      </c>
      <c r="C19" s="134"/>
      <c r="D19" s="47"/>
      <c r="E19" s="48"/>
      <c r="F19" s="49"/>
      <c r="G19" s="53">
        <v>24</v>
      </c>
      <c r="H19" s="54"/>
      <c r="I19" s="55"/>
      <c r="J19" s="54"/>
      <c r="K19" s="53"/>
      <c r="L19" s="56"/>
      <c r="M19" s="53"/>
      <c r="N19" s="54"/>
      <c r="O19" s="110">
        <f>SUM(F19:N19)+(E19*18)+(D19*9)</f>
        <v>24</v>
      </c>
      <c r="P19" s="36">
        <f t="shared" si="2"/>
        <v>6</v>
      </c>
    </row>
    <row r="20" spans="2:16">
      <c r="B20" s="52" t="s">
        <v>179</v>
      </c>
      <c r="C20" s="134"/>
      <c r="D20" s="47"/>
      <c r="E20" s="48"/>
      <c r="F20" s="49"/>
      <c r="G20" s="53">
        <v>70</v>
      </c>
      <c r="H20" s="54"/>
      <c r="I20" s="55"/>
      <c r="J20" s="54"/>
      <c r="K20" s="53">
        <v>20</v>
      </c>
      <c r="L20" s="56"/>
      <c r="M20" s="53"/>
      <c r="N20" s="54"/>
      <c r="O20" s="110">
        <f t="shared" ref="O20:O23" si="3">SUM(F20:N20)+(E20*18)+(D20*9)</f>
        <v>90</v>
      </c>
      <c r="P20" s="36">
        <f t="shared" si="1"/>
        <v>37.5</v>
      </c>
    </row>
    <row r="21" spans="2:16">
      <c r="B21" s="52" t="s">
        <v>180</v>
      </c>
      <c r="C21" s="134"/>
      <c r="D21" s="47"/>
      <c r="E21" s="48"/>
      <c r="F21" s="49">
        <v>17</v>
      </c>
      <c r="G21" s="53">
        <v>36</v>
      </c>
      <c r="H21" s="54"/>
      <c r="I21" s="55"/>
      <c r="J21" s="54"/>
      <c r="K21" s="53">
        <v>61</v>
      </c>
      <c r="L21" s="56"/>
      <c r="M21" s="53"/>
      <c r="N21" s="54">
        <v>386</v>
      </c>
      <c r="O21" s="110">
        <f t="shared" si="3"/>
        <v>500</v>
      </c>
      <c r="P21" s="36">
        <f t="shared" si="1"/>
        <v>843.7</v>
      </c>
    </row>
    <row r="22" spans="2:16">
      <c r="B22" s="52" t="s">
        <v>181</v>
      </c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>
        <v>27</v>
      </c>
      <c r="O22" s="110">
        <f t="shared" si="3"/>
        <v>27</v>
      </c>
      <c r="P22" s="36">
        <f t="shared" si="1"/>
        <v>54</v>
      </c>
    </row>
    <row r="23" spans="2:16">
      <c r="B23" s="52" t="s">
        <v>182</v>
      </c>
      <c r="C23" s="134"/>
      <c r="D23" s="47"/>
      <c r="E23" s="48">
        <v>1</v>
      </c>
      <c r="F23" s="49">
        <v>3</v>
      </c>
      <c r="G23" s="53">
        <v>26</v>
      </c>
      <c r="H23" s="54"/>
      <c r="I23" s="55">
        <v>1</v>
      </c>
      <c r="J23" s="54"/>
      <c r="K23" s="53">
        <v>4</v>
      </c>
      <c r="L23" s="56"/>
      <c r="M23" s="53"/>
      <c r="N23" s="54">
        <v>10</v>
      </c>
      <c r="O23" s="110">
        <f t="shared" si="3"/>
        <v>62</v>
      </c>
      <c r="P23" s="36">
        <f t="shared" si="1"/>
        <v>103.3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ref="O24" si="4">SUM(F24:N24)</f>
        <v>0</v>
      </c>
      <c r="P24" s="36">
        <f t="shared" ref="P24" si="5">(D24*$D$4)+(E24*$E$4)+(F24*$F$4)+(G24*$G$4)+(H24*$H$4)+(I24*$I$4)+(J24*$J$4)+(K24*$K$4)+(L24*$L$4)+(M24*$M$4)+(N24*$N$4)</f>
        <v>0</v>
      </c>
    </row>
    <row r="25" spans="2:16" ht="10.8" thickBot="1">
      <c r="B25" s="37" t="s">
        <v>21</v>
      </c>
      <c r="C25" s="37">
        <f t="shared" ref="C25:P25" si="6">SUM(C8:C24)</f>
        <v>0</v>
      </c>
      <c r="D25" s="37">
        <f t="shared" si="6"/>
        <v>0</v>
      </c>
      <c r="E25" s="37">
        <f t="shared" si="6"/>
        <v>7</v>
      </c>
      <c r="F25" s="37">
        <f t="shared" si="6"/>
        <v>140</v>
      </c>
      <c r="G25" s="37">
        <f t="shared" si="6"/>
        <v>12832</v>
      </c>
      <c r="H25" s="37">
        <f t="shared" si="6"/>
        <v>0</v>
      </c>
      <c r="I25" s="37">
        <f t="shared" si="6"/>
        <v>113</v>
      </c>
      <c r="J25" s="37">
        <f t="shared" si="6"/>
        <v>0</v>
      </c>
      <c r="K25" s="37">
        <f t="shared" si="6"/>
        <v>7841</v>
      </c>
      <c r="L25" s="37">
        <f t="shared" si="6"/>
        <v>0</v>
      </c>
      <c r="M25" s="37">
        <f t="shared" si="6"/>
        <v>0</v>
      </c>
      <c r="N25" s="37">
        <f t="shared" si="6"/>
        <v>4173</v>
      </c>
      <c r="O25" s="37">
        <f t="shared" si="6"/>
        <v>25225</v>
      </c>
      <c r="P25" s="37">
        <f t="shared" si="6"/>
        <v>19969.5</v>
      </c>
    </row>
    <row r="26" spans="2:16">
      <c r="F26" s="38"/>
      <c r="G26" s="38"/>
      <c r="H26" s="38"/>
      <c r="I26" s="38"/>
      <c r="J26" s="38"/>
      <c r="K26" s="38"/>
      <c r="L26" s="38"/>
      <c r="M26" s="38"/>
      <c r="N26" s="38"/>
    </row>
    <row r="28" spans="2:16" ht="10.8" thickBot="1">
      <c r="B28" s="32" t="s">
        <v>74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 ht="12" customHeight="1">
      <c r="B29" s="148" t="s">
        <v>186</v>
      </c>
      <c r="C29" s="47"/>
      <c r="D29" s="48"/>
      <c r="E29" s="48"/>
      <c r="F29" s="152"/>
      <c r="G29" s="149">
        <v>260</v>
      </c>
      <c r="H29" s="54"/>
      <c r="I29" s="150">
        <v>137</v>
      </c>
      <c r="J29" s="54"/>
      <c r="K29" s="149">
        <v>71</v>
      </c>
      <c r="L29" s="151"/>
      <c r="M29" s="53"/>
      <c r="N29" s="103">
        <v>59</v>
      </c>
      <c r="O29" s="35">
        <f>SUM(F29:N29)</f>
        <v>527</v>
      </c>
      <c r="P29" s="36">
        <f t="shared" ref="P29:P30" si="7">(D29*$D$4)+(E29*$E$4)+(F29*$F$4)+(G29*$G$4)+(H29*$H$4)+(I29*$I$4)+(J29*$J$4)+(K29*$K$4)+(L29*$L$4)+(M29*$M$4)+(N29*$N$4)</f>
        <v>322.5</v>
      </c>
    </row>
    <row r="30" spans="2:16">
      <c r="B30" s="148"/>
      <c r="C30" s="47"/>
      <c r="D30" s="48"/>
      <c r="E30" s="48"/>
      <c r="F30" s="104"/>
      <c r="G30" s="106"/>
      <c r="H30" s="105"/>
      <c r="I30" s="106"/>
      <c r="J30" s="107"/>
      <c r="K30" s="106"/>
      <c r="L30" s="107"/>
      <c r="M30" s="108"/>
      <c r="N30" s="103"/>
      <c r="O30" s="35">
        <f>SUM(F30:N30)</f>
        <v>0</v>
      </c>
      <c r="P30" s="36">
        <f t="shared" si="7"/>
        <v>0</v>
      </c>
    </row>
    <row r="31" spans="2:16" ht="10.8" thickBot="1">
      <c r="B31" s="37" t="s">
        <v>21</v>
      </c>
      <c r="C31" s="37">
        <f t="shared" ref="C31:P31" si="8">SUM(C29:C30)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260</v>
      </c>
      <c r="H31" s="37">
        <f t="shared" si="8"/>
        <v>0</v>
      </c>
      <c r="I31" s="37">
        <f t="shared" si="8"/>
        <v>137</v>
      </c>
      <c r="J31" s="37">
        <f t="shared" si="8"/>
        <v>0</v>
      </c>
      <c r="K31" s="37">
        <f t="shared" si="8"/>
        <v>71</v>
      </c>
      <c r="L31" s="37">
        <f t="shared" si="8"/>
        <v>0</v>
      </c>
      <c r="M31" s="37">
        <f t="shared" si="8"/>
        <v>0</v>
      </c>
      <c r="N31" s="37">
        <f t="shared" si="8"/>
        <v>59</v>
      </c>
      <c r="O31" s="37">
        <f t="shared" si="8"/>
        <v>527</v>
      </c>
      <c r="P31" s="109">
        <f t="shared" si="8"/>
        <v>322.5</v>
      </c>
    </row>
    <row r="34" spans="2:16" ht="10.8" thickBot="1">
      <c r="B34" s="32" t="s">
        <v>183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t="12" customHeight="1">
      <c r="B35" s="184" t="s">
        <v>184</v>
      </c>
      <c r="C35" s="47"/>
      <c r="D35" s="48">
        <v>1</v>
      </c>
      <c r="E35" s="48">
        <v>2</v>
      </c>
      <c r="F35" s="152"/>
      <c r="G35" s="149">
        <v>2155</v>
      </c>
      <c r="H35" s="54"/>
      <c r="I35" s="150">
        <v>435</v>
      </c>
      <c r="J35" s="54"/>
      <c r="K35" s="149">
        <v>750</v>
      </c>
      <c r="L35" s="151">
        <v>14</v>
      </c>
      <c r="M35" s="53"/>
      <c r="N35" s="103">
        <v>1540</v>
      </c>
      <c r="O35" s="110">
        <f t="shared" ref="O35" si="9">SUM(F35:N35)+(E35*18)+(D35*9)</f>
        <v>4939</v>
      </c>
      <c r="P35" s="36">
        <f t="shared" ref="P35:P36" si="10">(D35*$D$4)+(E35*$E$4)+(F35*$F$4)+(G35*$G$4)+(H35*$H$4)+(I35*$I$4)+(J35*$J$4)+(K35*$K$4)+(L35*$L$4)+(M35*$M$4)+(N35*$N$4)</f>
        <v>4780.25</v>
      </c>
    </row>
    <row r="36" spans="2:16">
      <c r="B36" s="148"/>
      <c r="C36" s="47"/>
      <c r="D36" s="48"/>
      <c r="E36" s="48"/>
      <c r="F36" s="104"/>
      <c r="G36" s="106"/>
      <c r="H36" s="105"/>
      <c r="I36" s="106"/>
      <c r="J36" s="107"/>
      <c r="K36" s="106"/>
      <c r="L36" s="107"/>
      <c r="M36" s="108"/>
      <c r="N36" s="103"/>
      <c r="O36" s="35">
        <f>SUM(F36:N36)</f>
        <v>0</v>
      </c>
      <c r="P36" s="36">
        <f t="shared" si="10"/>
        <v>0</v>
      </c>
    </row>
    <row r="37" spans="2:16" ht="10.8" thickBot="1">
      <c r="B37" s="37" t="s">
        <v>21</v>
      </c>
      <c r="C37" s="37">
        <f t="shared" ref="C37:P37" si="11">SUM(C35:C36)</f>
        <v>0</v>
      </c>
      <c r="D37" s="37">
        <f t="shared" si="11"/>
        <v>1</v>
      </c>
      <c r="E37" s="37">
        <f t="shared" si="11"/>
        <v>2</v>
      </c>
      <c r="F37" s="37">
        <f t="shared" si="11"/>
        <v>0</v>
      </c>
      <c r="G37" s="37">
        <f t="shared" si="11"/>
        <v>2155</v>
      </c>
      <c r="H37" s="37">
        <f t="shared" si="11"/>
        <v>0</v>
      </c>
      <c r="I37" s="37">
        <f t="shared" si="11"/>
        <v>435</v>
      </c>
      <c r="J37" s="37">
        <f t="shared" si="11"/>
        <v>0</v>
      </c>
      <c r="K37" s="37">
        <f t="shared" si="11"/>
        <v>750</v>
      </c>
      <c r="L37" s="37">
        <f t="shared" si="11"/>
        <v>14</v>
      </c>
      <c r="M37" s="37">
        <f t="shared" si="11"/>
        <v>0</v>
      </c>
      <c r="N37" s="37">
        <f t="shared" si="11"/>
        <v>1540</v>
      </c>
      <c r="O37" s="37">
        <f t="shared" si="11"/>
        <v>4939</v>
      </c>
      <c r="P37" s="109">
        <f t="shared" si="11"/>
        <v>4780.25</v>
      </c>
    </row>
    <row r="40" spans="2:16" ht="10.8" thickBot="1">
      <c r="B40" s="32" t="s">
        <v>36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2:16" ht="12" customHeight="1">
      <c r="B41" s="184" t="s">
        <v>185</v>
      </c>
      <c r="C41" s="47"/>
      <c r="D41" s="48"/>
      <c r="E41" s="48">
        <v>1</v>
      </c>
      <c r="F41" s="152">
        <v>4</v>
      </c>
      <c r="G41" s="149">
        <v>32</v>
      </c>
      <c r="H41" s="54"/>
      <c r="I41" s="150">
        <v>3</v>
      </c>
      <c r="J41" s="54"/>
      <c r="K41" s="149">
        <v>14</v>
      </c>
      <c r="L41" s="151"/>
      <c r="M41" s="53"/>
      <c r="N41" s="103">
        <v>112</v>
      </c>
      <c r="O41" s="110">
        <f t="shared" ref="O41" si="12">SUM(F41:N41)+(E41*18)+(D41*9)</f>
        <v>183</v>
      </c>
      <c r="P41" s="36">
        <f t="shared" ref="P41:P42" si="13">(D41*$D$4)+(E41*$E$4)+(F41*$F$4)+(G41*$G$4)+(H41*$H$4)+(I41*$I$4)+(J41*$J$4)+(K41*$K$4)+(L41*$L$4)+(M41*$M$4)+(N41*$N$4)</f>
        <v>319.89999999999998</v>
      </c>
    </row>
    <row r="42" spans="2:16">
      <c r="B42" s="148"/>
      <c r="C42" s="47"/>
      <c r="D42" s="48"/>
      <c r="E42" s="48"/>
      <c r="F42" s="104"/>
      <c r="G42" s="106"/>
      <c r="H42" s="105"/>
      <c r="I42" s="106"/>
      <c r="J42" s="107"/>
      <c r="K42" s="106"/>
      <c r="L42" s="107"/>
      <c r="M42" s="108"/>
      <c r="N42" s="103"/>
      <c r="O42" s="35">
        <f>SUM(F42:N42)</f>
        <v>0</v>
      </c>
      <c r="P42" s="36">
        <f t="shared" si="13"/>
        <v>0</v>
      </c>
    </row>
    <row r="43" spans="2:16" ht="10.8" thickBot="1">
      <c r="B43" s="37" t="s">
        <v>21</v>
      </c>
      <c r="C43" s="37">
        <f t="shared" ref="C43:P43" si="14">SUM(C41:C42)</f>
        <v>0</v>
      </c>
      <c r="D43" s="37">
        <f t="shared" si="14"/>
        <v>0</v>
      </c>
      <c r="E43" s="37">
        <f t="shared" si="14"/>
        <v>1</v>
      </c>
      <c r="F43" s="37">
        <f t="shared" si="14"/>
        <v>4</v>
      </c>
      <c r="G43" s="37">
        <f t="shared" si="14"/>
        <v>32</v>
      </c>
      <c r="H43" s="37">
        <f t="shared" si="14"/>
        <v>0</v>
      </c>
      <c r="I43" s="37">
        <f t="shared" si="14"/>
        <v>3</v>
      </c>
      <c r="J43" s="37">
        <f t="shared" si="14"/>
        <v>0</v>
      </c>
      <c r="K43" s="37">
        <f t="shared" si="14"/>
        <v>14</v>
      </c>
      <c r="L43" s="37">
        <f t="shared" si="14"/>
        <v>0</v>
      </c>
      <c r="M43" s="37">
        <f t="shared" si="14"/>
        <v>0</v>
      </c>
      <c r="N43" s="37">
        <f t="shared" si="14"/>
        <v>112</v>
      </c>
      <c r="O43" s="37">
        <f t="shared" si="14"/>
        <v>183</v>
      </c>
      <c r="P43" s="109">
        <f t="shared" si="14"/>
        <v>319.89999999999998</v>
      </c>
    </row>
    <row r="46" spans="2:16" ht="10.8" thickBot="1">
      <c r="B46" s="32" t="s">
        <v>92</v>
      </c>
      <c r="C46" s="32"/>
      <c r="D46" s="32"/>
      <c r="E46" s="32"/>
      <c r="F46" s="33"/>
      <c r="G46" s="33"/>
      <c r="H46" s="33"/>
      <c r="I46" s="33"/>
      <c r="J46" s="33"/>
      <c r="K46" s="33"/>
      <c r="L46" s="33"/>
      <c r="M46" s="33"/>
      <c r="N46" s="33"/>
      <c r="O46" s="34"/>
      <c r="P46" s="34"/>
    </row>
    <row r="47" spans="2:16">
      <c r="B47" s="52" t="s">
        <v>187</v>
      </c>
      <c r="C47" s="57"/>
      <c r="D47" s="48"/>
      <c r="E47" s="48"/>
      <c r="F47" s="49"/>
      <c r="G47" s="53">
        <v>480</v>
      </c>
      <c r="H47" s="54"/>
      <c r="I47" s="55">
        <v>160</v>
      </c>
      <c r="J47" s="54"/>
      <c r="K47" s="53">
        <v>360</v>
      </c>
      <c r="L47" s="56"/>
      <c r="M47" s="53"/>
      <c r="N47" s="54">
        <v>60</v>
      </c>
      <c r="O47" s="35">
        <f>SUM(F47:N47)</f>
        <v>1060</v>
      </c>
      <c r="P47" s="36">
        <f t="shared" ref="P47:P49" si="15">(D47*$D$4)+(E47*$E$4)+(F47*$F$4)+(G47*$G$4)+(H47*$H$4)+(I47*$I$4)+(J47*$J$4)+(K47*$K$4)+(L47*$L$4)+(M47*$M$4)+(N47*$N$4)</f>
        <v>680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110">
        <f>SUM(F48:N48)+(E48*18)+(D48*9)</f>
        <v>0</v>
      </c>
      <c r="P48" s="36">
        <f t="shared" si="15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>SUM(C49:N49)</f>
        <v>0</v>
      </c>
      <c r="P49" s="36">
        <f t="shared" si="15"/>
        <v>0</v>
      </c>
    </row>
    <row r="50" spans="2:16" ht="10.8" thickBot="1">
      <c r="B50" s="37" t="s">
        <v>21</v>
      </c>
      <c r="C50" s="37">
        <f>SUM(C47:C48)</f>
        <v>0</v>
      </c>
      <c r="D50" s="37">
        <f>SUM(D47:D48)</f>
        <v>0</v>
      </c>
      <c r="E50" s="37">
        <f>SUM(E47:E48)</f>
        <v>0</v>
      </c>
      <c r="F50" s="37">
        <f t="shared" ref="F50:P50" si="16">SUM(F47:F49)</f>
        <v>0</v>
      </c>
      <c r="G50" s="37">
        <f t="shared" si="16"/>
        <v>480</v>
      </c>
      <c r="H50" s="37">
        <f t="shared" si="16"/>
        <v>0</v>
      </c>
      <c r="I50" s="37">
        <f t="shared" si="16"/>
        <v>160</v>
      </c>
      <c r="J50" s="37">
        <f t="shared" si="16"/>
        <v>0</v>
      </c>
      <c r="K50" s="37">
        <f t="shared" si="16"/>
        <v>360</v>
      </c>
      <c r="L50" s="37">
        <f t="shared" si="16"/>
        <v>0</v>
      </c>
      <c r="M50" s="37">
        <f t="shared" si="16"/>
        <v>0</v>
      </c>
      <c r="N50" s="37">
        <f t="shared" si="16"/>
        <v>60</v>
      </c>
      <c r="O50" s="37">
        <f t="shared" si="16"/>
        <v>1060</v>
      </c>
      <c r="P50" s="109">
        <f t="shared" si="16"/>
        <v>680</v>
      </c>
    </row>
    <row r="51" spans="2:16"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6"/>
    </row>
    <row r="52" spans="2:16">
      <c r="N52" s="112" t="s">
        <v>28</v>
      </c>
      <c r="O52" s="111">
        <f>SUM(O31+O25+O37+O43+O50)</f>
        <v>31934</v>
      </c>
      <c r="P52" s="178">
        <f>SUM(P31+P25+P37+P43+P50)</f>
        <v>26072.15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79" sqref="B79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3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:O9" si="1">SUM(F8:N8)</f>
        <v>0</v>
      </c>
      <c r="P8" s="36">
        <f t="shared" ref="P8:P33" si="2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1"/>
        <v>0</v>
      </c>
      <c r="P9" s="36">
        <f t="shared" si="2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0</v>
      </c>
      <c r="P10" s="36">
        <f t="shared" si="2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3"/>
        <v>0</v>
      </c>
      <c r="P11" s="36">
        <f t="shared" si="2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3"/>
        <v>0</v>
      </c>
      <c r="P12" s="36">
        <f t="shared" si="2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33" si="4">SUM(F13:N13)</f>
        <v>0</v>
      </c>
      <c r="P13" s="36">
        <f t="shared" si="2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4"/>
        <v>0</v>
      </c>
      <c r="P14" s="36">
        <f t="shared" si="2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4"/>
        <v>0</v>
      </c>
      <c r="P15" s="36">
        <f t="shared" si="2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4"/>
        <v>0</v>
      </c>
      <c r="P16" s="36">
        <f t="shared" si="2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4"/>
        <v>0</v>
      </c>
      <c r="P17" s="36">
        <f t="shared" si="2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4"/>
        <v>0</v>
      </c>
      <c r="P18" s="36">
        <f t="shared" si="2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4"/>
        <v>0</v>
      </c>
      <c r="P19" s="36">
        <f t="shared" si="2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si="4"/>
        <v>0</v>
      </c>
      <c r="P20" s="36">
        <f t="shared" si="2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2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si="4"/>
        <v>0</v>
      </c>
      <c r="P22" s="36">
        <f t="shared" si="2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4"/>
        <v>0</v>
      </c>
      <c r="P23" s="36">
        <f t="shared" si="2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4"/>
        <v>0</v>
      </c>
      <c r="P24" s="36">
        <f t="shared" si="2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si="4"/>
        <v>0</v>
      </c>
      <c r="P25" s="36">
        <f t="shared" si="2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4"/>
        <v>0</v>
      </c>
      <c r="P26" s="36">
        <f t="shared" si="2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4"/>
        <v>0</v>
      </c>
      <c r="P27" s="36">
        <f t="shared" si="2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4"/>
        <v>0</v>
      </c>
      <c r="P28" s="36">
        <f t="shared" si="2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4"/>
        <v>0</v>
      </c>
      <c r="P29" s="36">
        <f t="shared" si="2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4"/>
        <v>0</v>
      </c>
      <c r="P30" s="36">
        <f t="shared" si="2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4"/>
        <v>0</v>
      </c>
      <c r="P31" s="36">
        <f t="shared" si="2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si="4"/>
        <v>0</v>
      </c>
      <c r="P32" s="36">
        <f t="shared" si="2"/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4"/>
        <v>0</v>
      </c>
      <c r="P33" s="36">
        <f t="shared" si="2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si="0"/>
        <v>0</v>
      </c>
      <c r="P34" s="36">
        <f t="shared" ref="P34:P48" si="5">(D34*$D$3)+(E34*$E$3)+(F34*$F$3)+(G34*$G$3)+(H34*$H$3)+(I34*$I$3)+(J34*$J$3)+(K34*$K$3)+(L34*$L$3)+(M34*$M$3)+(N34*$N$3)</f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0"/>
        <v>0</v>
      </c>
      <c r="P35" s="36">
        <f t="shared" si="5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ref="O36:O38" si="6">SUM(F36:N36)</f>
        <v>0</v>
      </c>
      <c r="P36" s="36">
        <f t="shared" si="5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si="6"/>
        <v>0</v>
      </c>
      <c r="P37" s="36">
        <f t="shared" si="5"/>
        <v>0</v>
      </c>
    </row>
    <row r="38" spans="2:16" hidden="1">
      <c r="B38" s="52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6"/>
        <v>0</v>
      </c>
      <c r="P38" s="36">
        <f t="shared" si="5"/>
        <v>0</v>
      </c>
    </row>
    <row r="39" spans="2:16" hidden="1">
      <c r="B39" s="52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ref="O39:O45" si="7">SUM(F39:N39)</f>
        <v>0</v>
      </c>
      <c r="P39" s="36">
        <f t="shared" si="5"/>
        <v>0</v>
      </c>
    </row>
    <row r="40" spans="2:16" hidden="1">
      <c r="B40" s="140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7"/>
        <v>0</v>
      </c>
      <c r="P40" s="36">
        <f t="shared" si="5"/>
        <v>0</v>
      </c>
    </row>
    <row r="41" spans="2:16" hidden="1">
      <c r="B41" s="140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7"/>
        <v>0</v>
      </c>
      <c r="P41" s="36">
        <f t="shared" si="5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7"/>
        <v>0</v>
      </c>
      <c r="P42" s="36">
        <f t="shared" si="5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7"/>
        <v>0</v>
      </c>
      <c r="P43" s="36">
        <f t="shared" si="5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7"/>
        <v>0</v>
      </c>
      <c r="P44" s="36">
        <f t="shared" si="5"/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7"/>
        <v>0</v>
      </c>
      <c r="P45" s="36">
        <f t="shared" si="5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:O47" si="8">SUM(F46:N46)</f>
        <v>0</v>
      </c>
      <c r="P46" s="36">
        <f t="shared" si="5"/>
        <v>0</v>
      </c>
    </row>
    <row r="47" spans="2:16" hidden="1">
      <c r="B47" s="52"/>
      <c r="C47" s="147"/>
      <c r="D47" s="141"/>
      <c r="E47" s="141"/>
      <c r="F47" s="142"/>
      <c r="G47" s="143"/>
      <c r="H47" s="144"/>
      <c r="I47" s="145"/>
      <c r="J47" s="144"/>
      <c r="K47" s="143"/>
      <c r="L47" s="146"/>
      <c r="M47" s="143"/>
      <c r="N47" s="144"/>
      <c r="O47" s="35">
        <f t="shared" si="8"/>
        <v>0</v>
      </c>
      <c r="P47" s="36">
        <f t="shared" si="5"/>
        <v>0</v>
      </c>
    </row>
    <row r="48" spans="2:16" hidden="1">
      <c r="B48" s="52"/>
      <c r="C48" s="147"/>
      <c r="D48" s="141"/>
      <c r="E48" s="141"/>
      <c r="F48" s="142"/>
      <c r="G48" s="143"/>
      <c r="H48" s="144"/>
      <c r="I48" s="145"/>
      <c r="J48" s="144"/>
      <c r="K48" s="143"/>
      <c r="L48" s="146"/>
      <c r="M48" s="143"/>
      <c r="N48" s="144"/>
      <c r="O48" s="35">
        <f t="shared" ref="O48" si="9">SUM(F48:N48)</f>
        <v>0</v>
      </c>
      <c r="P48" s="36">
        <f t="shared" si="5"/>
        <v>0</v>
      </c>
    </row>
    <row r="49" spans="2:16" hidden="1">
      <c r="B49" s="126"/>
      <c r="C49" s="133"/>
      <c r="D49" s="127"/>
      <c r="E49" s="127"/>
      <c r="F49" s="128"/>
      <c r="G49" s="129"/>
      <c r="H49" s="130"/>
      <c r="I49" s="131"/>
      <c r="J49" s="130"/>
      <c r="K49" s="129"/>
      <c r="L49" s="132"/>
      <c r="M49" s="129"/>
      <c r="N49" s="130"/>
      <c r="O49" s="35">
        <f>SUM(F49:N49)</f>
        <v>0</v>
      </c>
      <c r="P49" s="36">
        <f t="shared" ref="P49" si="10">(D49*$D$3)+(E49*$E$3)+(F49*$F$3)+(G49*$G$3)+(H49*$H$3)+(I49*$I$3)+(J49*$J$3)+(K49*$K$3)+(L49*$L$3)+(M49*$M$3)+(N49*$N$3)</f>
        <v>0</v>
      </c>
    </row>
    <row r="50" spans="2:16" ht="10.8" hidden="1" thickBot="1">
      <c r="B50" s="37" t="s">
        <v>21</v>
      </c>
      <c r="C50" s="37">
        <f t="shared" ref="C50:P50" si="11">SUM(C7:C49)</f>
        <v>0</v>
      </c>
      <c r="D50" s="37">
        <f t="shared" si="11"/>
        <v>0</v>
      </c>
      <c r="E50" s="37">
        <f t="shared" si="11"/>
        <v>0</v>
      </c>
      <c r="F50" s="37">
        <f t="shared" si="11"/>
        <v>0</v>
      </c>
      <c r="G50" s="37">
        <f t="shared" si="11"/>
        <v>0</v>
      </c>
      <c r="H50" s="37">
        <f t="shared" si="11"/>
        <v>0</v>
      </c>
      <c r="I50" s="37">
        <f t="shared" si="11"/>
        <v>0</v>
      </c>
      <c r="J50" s="37">
        <f t="shared" si="11"/>
        <v>0</v>
      </c>
      <c r="K50" s="37">
        <f t="shared" si="11"/>
        <v>0</v>
      </c>
      <c r="L50" s="37">
        <f t="shared" si="11"/>
        <v>0</v>
      </c>
      <c r="M50" s="37">
        <f t="shared" si="11"/>
        <v>0</v>
      </c>
      <c r="N50" s="37">
        <f t="shared" si="11"/>
        <v>0</v>
      </c>
      <c r="O50" s="37">
        <f t="shared" si="11"/>
        <v>0</v>
      </c>
      <c r="P50" s="37">
        <f t="shared" si="11"/>
        <v>0</v>
      </c>
    </row>
    <row r="51" spans="2:16" hidden="1">
      <c r="F51" s="38"/>
      <c r="G51" s="38"/>
      <c r="H51" s="38"/>
      <c r="I51" s="38"/>
      <c r="J51" s="38"/>
      <c r="K51" s="38"/>
      <c r="L51" s="38"/>
      <c r="M51" s="38"/>
      <c r="N51" s="38"/>
    </row>
    <row r="52" spans="2:16">
      <c r="B52" s="13"/>
      <c r="C52" s="13"/>
      <c r="D52" s="13"/>
      <c r="E52" s="13"/>
      <c r="F52" s="30"/>
      <c r="G52" s="30"/>
      <c r="H52" s="30"/>
      <c r="I52" s="30"/>
      <c r="J52" s="30"/>
      <c r="K52" s="30"/>
      <c r="L52" s="30"/>
      <c r="M52" s="30"/>
      <c r="N52" s="30"/>
      <c r="O52" s="13"/>
      <c r="P52" s="13"/>
    </row>
    <row r="53" spans="2:16" ht="10.8" thickBot="1">
      <c r="B53" s="32" t="s">
        <v>29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2:16">
      <c r="B54" s="52" t="s">
        <v>71</v>
      </c>
      <c r="C54" s="57"/>
      <c r="D54" s="48"/>
      <c r="E54" s="48"/>
      <c r="F54" s="49"/>
      <c r="G54" s="53">
        <v>3185</v>
      </c>
      <c r="H54" s="54"/>
      <c r="I54" s="55">
        <v>85</v>
      </c>
      <c r="J54" s="54"/>
      <c r="K54" s="53">
        <v>90</v>
      </c>
      <c r="L54" s="56"/>
      <c r="M54" s="53"/>
      <c r="N54" s="54">
        <v>205</v>
      </c>
      <c r="O54" s="35">
        <f>SUM(F54:N54)</f>
        <v>3565</v>
      </c>
      <c r="P54" s="36">
        <f t="shared" ref="P54:P56" si="12">(D54*$D$3)+(E54*$E$3)+(F54*$F$3)+(G54*$G$3)+(H54*$H$3)+(I54*$I$3)+(J54*$J$3)+(K54*$K$3)+(L54*$L$3)+(M54*$M$3)+(N54*$N$3)</f>
        <v>1338.75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>SUM(F55:N55)</f>
        <v>0</v>
      </c>
      <c r="P55" s="36">
        <f t="shared" si="12"/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>SUM(F56:N56)</f>
        <v>0</v>
      </c>
      <c r="P56" s="36">
        <f t="shared" si="12"/>
        <v>0</v>
      </c>
    </row>
    <row r="57" spans="2:16" ht="10.8" thickBot="1">
      <c r="B57" s="37" t="s">
        <v>21</v>
      </c>
      <c r="C57" s="37">
        <f>SUM(C54:C56)</f>
        <v>0</v>
      </c>
      <c r="D57" s="37">
        <f>SUM(D54:D56)</f>
        <v>0</v>
      </c>
      <c r="E57" s="37">
        <f>SUM(E54:E56)</f>
        <v>0</v>
      </c>
      <c r="F57" s="37">
        <f>SUM(F54:F56)</f>
        <v>0</v>
      </c>
      <c r="G57" s="37">
        <f>SUM(G54:G56)</f>
        <v>3185</v>
      </c>
      <c r="H57" s="37">
        <f t="shared" ref="H57:P57" si="13">SUM(H54:H56)</f>
        <v>0</v>
      </c>
      <c r="I57" s="37">
        <f t="shared" si="13"/>
        <v>85</v>
      </c>
      <c r="J57" s="37">
        <f t="shared" si="13"/>
        <v>0</v>
      </c>
      <c r="K57" s="37">
        <f t="shared" si="13"/>
        <v>90</v>
      </c>
      <c r="L57" s="37">
        <f t="shared" si="13"/>
        <v>0</v>
      </c>
      <c r="M57" s="37">
        <f t="shared" si="13"/>
        <v>0</v>
      </c>
      <c r="N57" s="37">
        <f t="shared" si="13"/>
        <v>205</v>
      </c>
      <c r="O57" s="39">
        <f t="shared" si="13"/>
        <v>3565</v>
      </c>
      <c r="P57" s="39">
        <f t="shared" si="13"/>
        <v>1338.75</v>
      </c>
    </row>
    <row r="58" spans="2:16">
      <c r="G58" s="38"/>
    </row>
    <row r="59" spans="2:16" hidden="1">
      <c r="B59" s="13"/>
      <c r="C59" s="13"/>
      <c r="D59" s="13"/>
      <c r="E59" s="13"/>
      <c r="F59" s="30"/>
      <c r="G59" s="30"/>
      <c r="H59" s="30"/>
      <c r="I59" s="30"/>
      <c r="J59" s="30"/>
      <c r="K59" s="30"/>
      <c r="L59" s="30"/>
      <c r="M59" s="30"/>
      <c r="N59" s="30"/>
      <c r="O59" s="13"/>
      <c r="P59" s="13"/>
    </row>
    <row r="60" spans="2:16" ht="10.8" hidden="1" thickBot="1">
      <c r="B60" s="32" t="s">
        <v>68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2:16" hidden="1">
      <c r="B61" s="52"/>
      <c r="C61" s="5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ref="O61:O72" si="14">SUM(F61:N61)</f>
        <v>0</v>
      </c>
      <c r="P61" s="36">
        <f t="shared" ref="P61:P72" si="15">(D61*$D$3)+(E61*$E$3)+(F61*$F$3)+(G61*$G$3)+(H61*$H$3)+(I61*$I$3)+(J61*$J$3)+(K61*$K$3)+(L61*$L$3)+(M61*$M$3)+(N61*$N$3)</f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4"/>
        <v>0</v>
      </c>
      <c r="P62" s="36">
        <f t="shared" si="15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4"/>
        <v>0</v>
      </c>
      <c r="P63" s="36">
        <f t="shared" si="15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4"/>
        <v>0</v>
      </c>
      <c r="P64" s="36">
        <f t="shared" si="15"/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4"/>
        <v>0</v>
      </c>
      <c r="P65" s="36">
        <f t="shared" si="15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4"/>
        <v>0</v>
      </c>
      <c r="P66" s="36">
        <f t="shared" ref="P66:P69" si="16">(D66*$D$3)+(E66*$E$3)+(F66*$F$3)+(G66*$G$3)+(H66*$H$3)+(I66*$I$3)+(J66*$J$3)+(K66*$K$3)+(L66*$L$3)+(M66*$M$3)+(N66*$N$3)</f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4"/>
        <v>0</v>
      </c>
      <c r="P67" s="36">
        <f t="shared" si="16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4"/>
        <v>0</v>
      </c>
      <c r="P68" s="36">
        <f t="shared" si="16"/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4"/>
        <v>0</v>
      </c>
      <c r="P69" s="36">
        <f t="shared" si="16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4"/>
        <v>0</v>
      </c>
      <c r="P70" s="36">
        <f t="shared" ref="P70:P71" si="17">(D70*$D$3)+(E70*$E$3)+(F70*$F$3)+(G70*$G$3)+(H70*$H$3)+(I70*$I$3)+(J70*$J$3)+(K70*$K$3)+(L70*$L$3)+(M70*$M$3)+(N70*$N$3)</f>
        <v>0</v>
      </c>
    </row>
    <row r="71" spans="2:16" hidden="1">
      <c r="B71" s="52"/>
      <c r="C71" s="47"/>
      <c r="D71" s="48"/>
      <c r="E71" s="48"/>
      <c r="F71" s="49"/>
      <c r="G71" s="53"/>
      <c r="H71" s="54"/>
      <c r="I71" s="55"/>
      <c r="J71" s="54"/>
      <c r="K71" s="53"/>
      <c r="L71" s="56"/>
      <c r="M71" s="53"/>
      <c r="N71" s="54"/>
      <c r="O71" s="35">
        <f t="shared" si="14"/>
        <v>0</v>
      </c>
      <c r="P71" s="36">
        <f t="shared" si="17"/>
        <v>0</v>
      </c>
    </row>
    <row r="72" spans="2:16" hidden="1">
      <c r="B72" s="52"/>
      <c r="C72" s="47"/>
      <c r="D72" s="48"/>
      <c r="E72" s="48"/>
      <c r="F72" s="49"/>
      <c r="G72" s="53"/>
      <c r="H72" s="54"/>
      <c r="I72" s="55"/>
      <c r="J72" s="54"/>
      <c r="K72" s="53"/>
      <c r="L72" s="56"/>
      <c r="M72" s="53"/>
      <c r="N72" s="54"/>
      <c r="O72" s="35">
        <f t="shared" si="14"/>
        <v>0</v>
      </c>
      <c r="P72" s="36">
        <f t="shared" si="15"/>
        <v>0</v>
      </c>
    </row>
    <row r="73" spans="2:16" ht="10.8" hidden="1" thickBot="1">
      <c r="B73" s="37" t="s">
        <v>21</v>
      </c>
      <c r="C73" s="37">
        <f t="shared" ref="C73:P73" si="18">SUM(C61:C72)</f>
        <v>0</v>
      </c>
      <c r="D73" s="37">
        <f t="shared" si="18"/>
        <v>0</v>
      </c>
      <c r="E73" s="37">
        <f t="shared" si="18"/>
        <v>0</v>
      </c>
      <c r="F73" s="37">
        <f t="shared" si="18"/>
        <v>0</v>
      </c>
      <c r="G73" s="37">
        <f t="shared" si="18"/>
        <v>0</v>
      </c>
      <c r="H73" s="37">
        <f t="shared" si="18"/>
        <v>0</v>
      </c>
      <c r="I73" s="37">
        <f t="shared" si="18"/>
        <v>0</v>
      </c>
      <c r="J73" s="37">
        <f t="shared" si="18"/>
        <v>0</v>
      </c>
      <c r="K73" s="37">
        <f t="shared" si="18"/>
        <v>0</v>
      </c>
      <c r="L73" s="37">
        <f t="shared" si="18"/>
        <v>0</v>
      </c>
      <c r="M73" s="37">
        <f t="shared" si="18"/>
        <v>0</v>
      </c>
      <c r="N73" s="37">
        <f t="shared" si="18"/>
        <v>0</v>
      </c>
      <c r="O73" s="39">
        <f t="shared" si="18"/>
        <v>0</v>
      </c>
      <c r="P73" s="39">
        <f t="shared" si="18"/>
        <v>0</v>
      </c>
    </row>
    <row r="74" spans="2:16" hidden="1">
      <c r="G74" s="38"/>
    </row>
    <row r="75" spans="2:16" ht="13.2">
      <c r="B75" s="2"/>
      <c r="C75" s="2"/>
      <c r="D75" s="2"/>
      <c r="E75" s="2"/>
      <c r="F75" s="43"/>
      <c r="G75" s="43"/>
      <c r="H75" s="43"/>
      <c r="I75" s="43"/>
      <c r="J75" s="43"/>
      <c r="K75" s="43"/>
      <c r="L75" s="43"/>
      <c r="M75" s="43"/>
      <c r="N75" s="43"/>
      <c r="O75" s="2"/>
      <c r="P75" s="2"/>
    </row>
    <row r="76" spans="2:16">
      <c r="M76" s="44" t="s">
        <v>21</v>
      </c>
      <c r="O76" s="45">
        <f>O73+O57+O50</f>
        <v>3565</v>
      </c>
      <c r="P76" s="46">
        <f>P73+P57+P50</f>
        <v>1338.75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O50" sqref="O5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13</v>
      </c>
      <c r="H7" s="54"/>
      <c r="I7" s="55">
        <v>17</v>
      </c>
      <c r="J7" s="54"/>
      <c r="K7" s="53">
        <v>15</v>
      </c>
      <c r="L7" s="56"/>
      <c r="M7" s="53"/>
      <c r="N7" s="54">
        <v>20</v>
      </c>
      <c r="O7" s="35">
        <f>SUM(C7:N7)</f>
        <v>65</v>
      </c>
      <c r="P7" s="36">
        <f>(D7*$D$3)+(E7*$E$3)+(F7*$F$3)+(G7*$G$3)+(H7*$H$3)+(I7*$I$3)+(J7*$J$3)+(K7*$K$3)+(L7*$L$3)+(M7*$M$3)+(N7*$N$3)</f>
        <v>66.75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13</v>
      </c>
      <c r="H10" s="37">
        <f t="shared" si="2"/>
        <v>0</v>
      </c>
      <c r="I10" s="37">
        <f t="shared" si="2"/>
        <v>17</v>
      </c>
      <c r="J10" s="37">
        <f t="shared" si="2"/>
        <v>0</v>
      </c>
      <c r="K10" s="37">
        <f t="shared" si="2"/>
        <v>15</v>
      </c>
      <c r="L10" s="37">
        <f t="shared" si="2"/>
        <v>0</v>
      </c>
      <c r="M10" s="37">
        <f t="shared" si="2"/>
        <v>0</v>
      </c>
      <c r="N10" s="37">
        <f t="shared" si="2"/>
        <v>20</v>
      </c>
      <c r="O10" s="100">
        <f t="shared" si="2"/>
        <v>65</v>
      </c>
      <c r="P10" s="37">
        <f t="shared" si="2"/>
        <v>66.75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50</v>
      </c>
      <c r="H14" s="54"/>
      <c r="I14" s="55"/>
      <c r="J14" s="54"/>
      <c r="K14" s="53"/>
      <c r="L14" s="56"/>
      <c r="M14" s="53"/>
      <c r="N14" s="54">
        <v>30</v>
      </c>
      <c r="O14" s="35">
        <f t="shared" ref="O14:O15" si="3">SUM(F14:N14)</f>
        <v>80</v>
      </c>
      <c r="P14" s="36">
        <f t="shared" ref="P14:P15" si="4">(D14*$D$3)+(E14*$E$3)+(F14*$F$3)+(G14*$G$3)+(H14*$H$3)+(I14*$I$3)+(J14*$J$3)+(K14*$K$3)+(L14*$L$3)+(M14*$M$3)+(N14*$N$3)</f>
        <v>72.5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80</v>
      </c>
      <c r="P16" s="42">
        <f t="shared" si="5"/>
        <v>72.5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>
        <v>11</v>
      </c>
      <c r="O20" s="35">
        <f t="shared" ref="O20:O23" si="6">SUM(F20:N20)</f>
        <v>11</v>
      </c>
      <c r="P20" s="36">
        <f t="shared" ref="P20:P23" si="7">(D20*$D$3)+(E20*$E$3)+(F20*$F$3)+(G20*$G$3)+(H20*$H$3)+(I20*$I$3)+(J20*$J$3)+(K20*$K$3)+(L20*$L$3)+(M20*$M$3)+(N20*$N$3)</f>
        <v>22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11</v>
      </c>
      <c r="P24" s="42">
        <f t="shared" si="8"/>
        <v>22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10</v>
      </c>
      <c r="H28" s="54"/>
      <c r="I28" s="55">
        <v>5</v>
      </c>
      <c r="J28" s="54"/>
      <c r="K28" s="53">
        <v>10</v>
      </c>
      <c r="L28" s="56"/>
      <c r="M28" s="53"/>
      <c r="N28" s="54">
        <v>9</v>
      </c>
      <c r="O28" s="35">
        <f t="shared" ref="O28:O30" si="9">SUM(F28:N28)</f>
        <v>34</v>
      </c>
      <c r="P28" s="36">
        <f t="shared" ref="P28:P30" si="10">(D28*$D$3)+(E28*$E$3)+(F28*$F$3)+(G28*$G$3)+(H28*$H$3)+(I28*$I$3)+(J28*$J$3)+(K28*$K$3)+(L28*$L$3)+(M28*$M$3)+(N28*$N$3)</f>
        <v>33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10</v>
      </c>
      <c r="H31" s="40">
        <f t="shared" si="11"/>
        <v>0</v>
      </c>
      <c r="I31" s="40">
        <f t="shared" si="11"/>
        <v>5</v>
      </c>
      <c r="J31" s="40">
        <f t="shared" si="11"/>
        <v>0</v>
      </c>
      <c r="K31" s="40">
        <f t="shared" si="11"/>
        <v>10</v>
      </c>
      <c r="L31" s="40">
        <f t="shared" si="11"/>
        <v>0</v>
      </c>
      <c r="M31" s="40">
        <f t="shared" si="11"/>
        <v>0</v>
      </c>
      <c r="N31" s="40">
        <f t="shared" si="11"/>
        <v>9</v>
      </c>
      <c r="O31" s="41">
        <f t="shared" si="11"/>
        <v>34</v>
      </c>
      <c r="P31" s="42">
        <f t="shared" si="11"/>
        <v>33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>
        <v>150</v>
      </c>
      <c r="H35" s="54"/>
      <c r="I35" s="55">
        <v>15</v>
      </c>
      <c r="J35" s="54"/>
      <c r="K35" s="53">
        <v>25</v>
      </c>
      <c r="L35" s="56"/>
      <c r="M35" s="53">
        <v>35</v>
      </c>
      <c r="N35" s="54"/>
      <c r="O35" s="35">
        <f t="shared" ref="O35:O38" si="12">SUM(F35:N35)</f>
        <v>225</v>
      </c>
      <c r="P35" s="36">
        <f t="shared" ref="P35:P38" si="13">(D35*$D$3)+(E35*$E$3)+(F35*$F$3)+(G35*$G$3)+(H35*$H$3)+(I35*$I$3)+(J35*$J$3)+(K35*$K$3)+(L35*$L$3)+(M35*$M$3)+(N35*$N$3)</f>
        <v>140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150</v>
      </c>
      <c r="H39" s="40">
        <f t="shared" si="14"/>
        <v>0</v>
      </c>
      <c r="I39" s="40">
        <f t="shared" si="14"/>
        <v>15</v>
      </c>
      <c r="J39" s="40">
        <f t="shared" si="14"/>
        <v>0</v>
      </c>
      <c r="K39" s="40">
        <f t="shared" si="14"/>
        <v>25</v>
      </c>
      <c r="L39" s="40">
        <f t="shared" si="14"/>
        <v>0</v>
      </c>
      <c r="M39" s="40">
        <f t="shared" si="14"/>
        <v>35</v>
      </c>
      <c r="N39" s="40">
        <f t="shared" si="14"/>
        <v>0</v>
      </c>
      <c r="O39" s="41">
        <f t="shared" si="14"/>
        <v>225</v>
      </c>
      <c r="P39" s="42">
        <f t="shared" si="14"/>
        <v>140</v>
      </c>
    </row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415</v>
      </c>
      <c r="P50" s="46">
        <f>P10+P16+P24+P31+P39+P46</f>
        <v>334.25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3" sqref="B13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98</v>
      </c>
      <c r="C15" s="153"/>
      <c r="D15" s="154"/>
      <c r="E15" s="154">
        <v>1</v>
      </c>
      <c r="F15" s="155"/>
      <c r="G15" s="156"/>
      <c r="H15" s="157">
        <v>6</v>
      </c>
      <c r="I15" s="158"/>
      <c r="J15" s="157">
        <v>36</v>
      </c>
      <c r="K15" s="156"/>
      <c r="L15" s="159">
        <v>1</v>
      </c>
      <c r="M15" s="156"/>
      <c r="N15" s="157">
        <v>10</v>
      </c>
      <c r="O15" s="110">
        <f t="shared" ref="O15" si="3">SUM(F15:N15)+(E15*18)+(D15*9)</f>
        <v>71</v>
      </c>
      <c r="P15" s="36">
        <f t="shared" ref="P15:P27" si="4">(D15*$D$3)+(E15*$E$3)+(F15*$F$3)+(G15*$G$3)+(H15*$H$3)+(I15*$I$3)+(J15*$J$3)+(K15*$K$3)+(L15*$L$3)+(M15*$M$3)+(N15*$N$3)</f>
        <v>112.5</v>
      </c>
    </row>
    <row r="16" spans="2:16">
      <c r="B16" s="179" t="s">
        <v>99</v>
      </c>
      <c r="C16" s="160"/>
      <c r="D16" s="154"/>
      <c r="E16" s="154"/>
      <c r="F16" s="155"/>
      <c r="G16" s="156"/>
      <c r="H16" s="157">
        <v>160</v>
      </c>
      <c r="I16" s="158"/>
      <c r="J16" s="157">
        <v>678</v>
      </c>
      <c r="K16" s="156">
        <v>144</v>
      </c>
      <c r="L16" s="159"/>
      <c r="M16" s="156"/>
      <c r="N16" s="157">
        <v>52</v>
      </c>
      <c r="O16" s="35">
        <f t="shared" ref="O15:O20" si="5">SUM(F16:N16)</f>
        <v>1034</v>
      </c>
      <c r="P16" s="36">
        <f t="shared" ref="P16:P20" si="6">(D16*$D$3)+(E16*$E$3)+(F16*$F$3)+(G16*$G$3)+(H16*$H$3)+(I16*$I$3)+(J16*$J$3)+(K16*$K$3)+(L16*$L$3)+(M16*$M$3)+(N16*$N$3)</f>
        <v>627</v>
      </c>
    </row>
    <row r="17" spans="1:16">
      <c r="B17" s="179" t="s">
        <v>100</v>
      </c>
      <c r="C17" s="160"/>
      <c r="D17" s="154"/>
      <c r="E17" s="154"/>
      <c r="F17" s="155"/>
      <c r="G17" s="156"/>
      <c r="H17" s="157">
        <v>4</v>
      </c>
      <c r="I17" s="158"/>
      <c r="J17" s="157">
        <v>4</v>
      </c>
      <c r="K17" s="156"/>
      <c r="L17" s="159">
        <v>4</v>
      </c>
      <c r="M17" s="156"/>
      <c r="N17" s="157">
        <v>5</v>
      </c>
      <c r="O17" s="35">
        <f t="shared" si="5"/>
        <v>17</v>
      </c>
      <c r="P17" s="36">
        <f t="shared" si="6"/>
        <v>17</v>
      </c>
    </row>
    <row r="18" spans="1:16">
      <c r="B18" s="52" t="s">
        <v>145</v>
      </c>
      <c r="C18" s="47"/>
      <c r="D18" s="48"/>
      <c r="E18" s="48"/>
      <c r="F18" s="49"/>
      <c r="G18" s="53">
        <v>14</v>
      </c>
      <c r="H18" s="54"/>
      <c r="I18" s="55"/>
      <c r="J18" s="54">
        <v>62</v>
      </c>
      <c r="K18" s="53"/>
      <c r="L18" s="56">
        <v>29</v>
      </c>
      <c r="M18" s="53"/>
      <c r="N18" s="54">
        <v>32</v>
      </c>
      <c r="O18" s="35">
        <f t="shared" ref="O18" si="7">SUM(F18:N18)</f>
        <v>137</v>
      </c>
      <c r="P18" s="36">
        <f t="shared" ref="P18:P19" si="8">(D18*$D$3)+(E18*$E$3)+(F18*$F$3)+(G18*$G$3)+(H18*$H$3)+(I18*$I$3)+(J18*$J$3)+(K18*$K$3)+(L18*$L$3)+(M18*$M$3)+(N18*$N$3)</f>
        <v>127.5</v>
      </c>
    </row>
    <row r="19" spans="1:16">
      <c r="B19" s="179" t="s">
        <v>101</v>
      </c>
      <c r="C19" s="160"/>
      <c r="D19" s="154"/>
      <c r="E19" s="154"/>
      <c r="F19" s="155"/>
      <c r="G19" s="156">
        <v>17</v>
      </c>
      <c r="H19" s="157"/>
      <c r="I19" s="158"/>
      <c r="J19" s="157"/>
      <c r="K19" s="156"/>
      <c r="L19" s="159"/>
      <c r="M19" s="156"/>
      <c r="N19" s="157"/>
      <c r="O19" s="35">
        <f t="shared" ref="O19" si="9">SUM(F19:N19)</f>
        <v>17</v>
      </c>
      <c r="P19" s="36">
        <f t="shared" si="8"/>
        <v>4.25</v>
      </c>
    </row>
    <row r="20" spans="1:16">
      <c r="B20" s="52" t="s">
        <v>102</v>
      </c>
      <c r="C20" s="47"/>
      <c r="D20" s="48"/>
      <c r="E20" s="48"/>
      <c r="F20" s="49"/>
      <c r="G20" s="53"/>
      <c r="H20" s="54"/>
      <c r="I20" s="55"/>
      <c r="J20" s="54"/>
      <c r="K20" s="53"/>
      <c r="L20" s="56">
        <v>1</v>
      </c>
      <c r="M20" s="53"/>
      <c r="N20" s="54"/>
      <c r="O20" s="35">
        <f t="shared" si="5"/>
        <v>1</v>
      </c>
      <c r="P20" s="36">
        <f t="shared" si="6"/>
        <v>1</v>
      </c>
    </row>
    <row r="21" spans="1:16">
      <c r="B21" s="179" t="s">
        <v>103</v>
      </c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>
        <v>10</v>
      </c>
      <c r="O21" s="35">
        <f t="shared" ref="O21:O26" si="10">SUM(F21:N21)</f>
        <v>10</v>
      </c>
      <c r="P21" s="36">
        <f t="shared" si="4"/>
        <v>20</v>
      </c>
    </row>
    <row r="22" spans="1:16">
      <c r="B22" s="179" t="s">
        <v>104</v>
      </c>
      <c r="C22" s="160"/>
      <c r="D22" s="154"/>
      <c r="E22" s="154"/>
      <c r="F22" s="155"/>
      <c r="G22" s="156"/>
      <c r="H22" s="157"/>
      <c r="I22" s="158"/>
      <c r="J22" s="157">
        <v>30</v>
      </c>
      <c r="K22" s="156"/>
      <c r="L22" s="159"/>
      <c r="M22" s="156"/>
      <c r="N22" s="157"/>
      <c r="O22" s="35">
        <f t="shared" si="10"/>
        <v>30</v>
      </c>
      <c r="P22" s="36">
        <f t="shared" si="4"/>
        <v>15</v>
      </c>
    </row>
    <row r="23" spans="1:16">
      <c r="B23" s="52" t="s">
        <v>105</v>
      </c>
      <c r="C23" s="47"/>
      <c r="D23" s="48"/>
      <c r="E23" s="48"/>
      <c r="F23" s="49"/>
      <c r="G23" s="53">
        <v>4</v>
      </c>
      <c r="H23" s="54"/>
      <c r="I23" s="55"/>
      <c r="J23" s="54"/>
      <c r="K23" s="53"/>
      <c r="L23" s="56"/>
      <c r="M23" s="53"/>
      <c r="N23" s="54"/>
      <c r="O23" s="35">
        <f t="shared" si="10"/>
        <v>4</v>
      </c>
      <c r="P23" s="36">
        <f t="shared" si="4"/>
        <v>1</v>
      </c>
    </row>
    <row r="24" spans="1:16">
      <c r="B24" s="52" t="s">
        <v>146</v>
      </c>
      <c r="C24" s="47"/>
      <c r="D24" s="48"/>
      <c r="E24" s="48"/>
      <c r="F24" s="49"/>
      <c r="G24" s="53">
        <v>10</v>
      </c>
      <c r="H24" s="54"/>
      <c r="I24" s="55"/>
      <c r="J24" s="54">
        <v>10</v>
      </c>
      <c r="K24" s="53"/>
      <c r="L24" s="56"/>
      <c r="M24" s="53"/>
      <c r="N24" s="54"/>
      <c r="O24" s="110">
        <f t="shared" ref="O24" si="11">SUM(F24:N24)+(E24*18)+(D24*9)</f>
        <v>20</v>
      </c>
      <c r="P24" s="36">
        <f t="shared" si="4"/>
        <v>7.5</v>
      </c>
    </row>
    <row r="25" spans="1:16">
      <c r="B25" s="179" t="s">
        <v>147</v>
      </c>
      <c r="C25" s="160"/>
      <c r="D25" s="154"/>
      <c r="E25" s="154"/>
      <c r="F25" s="155"/>
      <c r="G25" s="156"/>
      <c r="H25" s="157">
        <v>443</v>
      </c>
      <c r="I25" s="158"/>
      <c r="J25" s="157">
        <v>40</v>
      </c>
      <c r="K25" s="156"/>
      <c r="L25" s="159">
        <v>7</v>
      </c>
      <c r="M25" s="156"/>
      <c r="N25" s="157">
        <v>57</v>
      </c>
      <c r="O25" s="35">
        <f t="shared" si="10"/>
        <v>547</v>
      </c>
      <c r="P25" s="36">
        <f t="shared" si="4"/>
        <v>251.75</v>
      </c>
    </row>
    <row r="26" spans="1:16">
      <c r="B26" s="179" t="s">
        <v>190</v>
      </c>
      <c r="C26" s="160"/>
      <c r="D26" s="154"/>
      <c r="E26" s="154"/>
      <c r="F26" s="155">
        <v>50</v>
      </c>
      <c r="G26" s="156"/>
      <c r="H26" s="157"/>
      <c r="I26" s="158"/>
      <c r="J26" s="157"/>
      <c r="K26" s="156"/>
      <c r="L26" s="159"/>
      <c r="M26" s="156"/>
      <c r="N26" s="157"/>
      <c r="O26" s="35">
        <f t="shared" si="10"/>
        <v>50</v>
      </c>
      <c r="P26" s="36">
        <f t="shared" si="4"/>
        <v>5</v>
      </c>
    </row>
    <row r="27" spans="1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>SUM(F27:N27)</f>
        <v>0</v>
      </c>
      <c r="P27" s="36">
        <f t="shared" si="4"/>
        <v>0</v>
      </c>
    </row>
    <row r="28" spans="1:16" ht="10.8" thickBot="1">
      <c r="B28" s="37" t="s">
        <v>21</v>
      </c>
      <c r="C28" s="37">
        <f t="shared" ref="C28:P28" si="12">SUM(C15:C27)</f>
        <v>0</v>
      </c>
      <c r="D28" s="37">
        <f t="shared" si="12"/>
        <v>0</v>
      </c>
      <c r="E28" s="37">
        <f t="shared" si="12"/>
        <v>1</v>
      </c>
      <c r="F28" s="37">
        <f t="shared" si="12"/>
        <v>50</v>
      </c>
      <c r="G28" s="37">
        <f t="shared" si="12"/>
        <v>45</v>
      </c>
      <c r="H28" s="37">
        <f t="shared" si="12"/>
        <v>613</v>
      </c>
      <c r="I28" s="37">
        <f t="shared" si="12"/>
        <v>0</v>
      </c>
      <c r="J28" s="37">
        <f t="shared" si="12"/>
        <v>860</v>
      </c>
      <c r="K28" s="37">
        <f t="shared" si="12"/>
        <v>144</v>
      </c>
      <c r="L28" s="37">
        <f t="shared" si="12"/>
        <v>42</v>
      </c>
      <c r="M28" s="37">
        <f t="shared" si="12"/>
        <v>0</v>
      </c>
      <c r="N28" s="37">
        <f t="shared" si="12"/>
        <v>166</v>
      </c>
      <c r="O28" s="100">
        <f t="shared" si="12"/>
        <v>1938</v>
      </c>
      <c r="P28" s="37">
        <f t="shared" si="12"/>
        <v>1189.5</v>
      </c>
    </row>
    <row r="29" spans="1:16">
      <c r="F29" s="38"/>
      <c r="G29" s="38"/>
      <c r="H29" s="38"/>
      <c r="I29" s="38"/>
      <c r="J29" s="38"/>
      <c r="K29" s="38"/>
      <c r="L29" s="38"/>
      <c r="M29" s="38"/>
      <c r="N29" s="38"/>
    </row>
    <row r="30" spans="1:16">
      <c r="B30" s="13"/>
      <c r="C30" s="13"/>
      <c r="D30" s="13"/>
      <c r="E30" s="13"/>
      <c r="F30" s="30"/>
      <c r="G30" s="30"/>
      <c r="H30" s="30"/>
      <c r="I30" s="30"/>
      <c r="J30" s="30"/>
      <c r="K30" s="30"/>
      <c r="L30" s="30"/>
      <c r="M30" s="30"/>
      <c r="N30" s="30"/>
      <c r="O30" s="13"/>
      <c r="P30" s="13"/>
    </row>
    <row r="31" spans="1:16" ht="10.8" thickBot="1">
      <c r="B31" s="32" t="s">
        <v>22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1:16" ht="11.25" customHeight="1">
      <c r="A32" s="119"/>
      <c r="B32" s="180" t="s">
        <v>111</v>
      </c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>
        <v>27</v>
      </c>
      <c r="O32" s="110">
        <f t="shared" ref="O32:O66" si="13">SUM(F32:N32)+(E32*18)+(D32*9)</f>
        <v>27</v>
      </c>
      <c r="P32" s="36">
        <f t="shared" ref="P32:P66" si="14">(D32*$D$3)+(E32*$E$3)+(F32*$F$3)+(G32*$G$3)+(H32*$H$3)+(I32*$I$3)+(J32*$J$3)+(K32*$K$3)+(L32*$L$3)+(M32*$M$3)+(N32*$N$3)</f>
        <v>54</v>
      </c>
    </row>
    <row r="33" spans="1:16" ht="11.25" customHeight="1">
      <c r="A33" s="119"/>
      <c r="B33" s="181" t="s">
        <v>112</v>
      </c>
      <c r="C33" s="58"/>
      <c r="D33" s="48"/>
      <c r="E33" s="48"/>
      <c r="F33" s="185">
        <v>2309</v>
      </c>
      <c r="G33" s="110"/>
      <c r="H33" s="116"/>
      <c r="I33" s="110"/>
      <c r="J33" s="48"/>
      <c r="K33" s="110"/>
      <c r="L33" s="116"/>
      <c r="M33" s="110"/>
      <c r="N33" s="116"/>
      <c r="O33" s="110">
        <f t="shared" si="13"/>
        <v>2309</v>
      </c>
      <c r="P33" s="36">
        <f t="shared" ref="P33:P65" si="15">(D33*$D$3)+(E33*$E$3)+(F33*$F$3)+(G33*$G$3)+(H33*$H$3)+(I33*$I$3)+(J33*$J$3)+(K33*$K$3)+(L33*$L$3)+(M33*$M$3)+(N33*$N$3)</f>
        <v>230.9</v>
      </c>
    </row>
    <row r="34" spans="1:16" ht="11.25" customHeight="1">
      <c r="A34" s="119"/>
      <c r="B34" s="181" t="s">
        <v>113</v>
      </c>
      <c r="C34" s="58"/>
      <c r="D34" s="48"/>
      <c r="E34" s="48"/>
      <c r="F34" s="49"/>
      <c r="G34" s="110">
        <v>35</v>
      </c>
      <c r="H34" s="116"/>
      <c r="I34" s="110">
        <v>12</v>
      </c>
      <c r="J34" s="48"/>
      <c r="K34" s="110">
        <v>15</v>
      </c>
      <c r="L34" s="116">
        <v>12</v>
      </c>
      <c r="M34" s="110"/>
      <c r="N34" s="116">
        <v>53</v>
      </c>
      <c r="O34" s="110">
        <f t="shared" si="13"/>
        <v>127</v>
      </c>
      <c r="P34" s="36">
        <f t="shared" si="15"/>
        <v>147.75</v>
      </c>
    </row>
    <row r="35" spans="1:16" ht="11.25" customHeight="1">
      <c r="A35" s="119"/>
      <c r="B35" s="180" t="s">
        <v>114</v>
      </c>
      <c r="C35" s="58"/>
      <c r="D35" s="48"/>
      <c r="E35" s="48"/>
      <c r="F35" s="49"/>
      <c r="G35" s="110">
        <v>23</v>
      </c>
      <c r="H35" s="116"/>
      <c r="I35" s="110">
        <v>2</v>
      </c>
      <c r="J35" s="48"/>
      <c r="K35" s="110">
        <v>2</v>
      </c>
      <c r="L35" s="116"/>
      <c r="M35" s="110"/>
      <c r="N35" s="116"/>
      <c r="O35" s="110">
        <f t="shared" si="13"/>
        <v>27</v>
      </c>
      <c r="P35" s="36">
        <f t="shared" si="15"/>
        <v>8.75</v>
      </c>
    </row>
    <row r="36" spans="1:16" ht="11.25" customHeight="1">
      <c r="A36" s="119"/>
      <c r="B36" s="180" t="s">
        <v>115</v>
      </c>
      <c r="C36" s="58"/>
      <c r="D36" s="48"/>
      <c r="E36" s="48"/>
      <c r="F36" s="49"/>
      <c r="G36" s="110">
        <v>83</v>
      </c>
      <c r="H36" s="116"/>
      <c r="I36" s="110">
        <v>4</v>
      </c>
      <c r="J36" s="48">
        <v>1</v>
      </c>
      <c r="K36" s="110">
        <v>8</v>
      </c>
      <c r="L36" s="116"/>
      <c r="M36" s="110"/>
      <c r="N36" s="116">
        <v>36</v>
      </c>
      <c r="O36" s="110">
        <f t="shared" si="13"/>
        <v>132</v>
      </c>
      <c r="P36" s="36">
        <f t="shared" ref="P36:P52" si="16">(D36*$D$3)+(E36*$E$3)+(F36*$F$3)+(G36*$G$3)+(H36*$H$3)+(I36*$I$3)+(J36*$J$3)+(K36*$K$3)+(L36*$L$3)+(M36*$M$3)+(N36*$N$3)</f>
        <v>103.25</v>
      </c>
    </row>
    <row r="37" spans="1:16" ht="11.25" customHeight="1">
      <c r="A37" s="119"/>
      <c r="B37" s="181" t="s">
        <v>116</v>
      </c>
      <c r="C37" s="58"/>
      <c r="D37" s="48"/>
      <c r="E37" s="48"/>
      <c r="F37" s="49"/>
      <c r="G37" s="183">
        <v>1040</v>
      </c>
      <c r="H37" s="116"/>
      <c r="I37" s="110"/>
      <c r="J37" s="48"/>
      <c r="K37" s="110">
        <v>916</v>
      </c>
      <c r="L37" s="116"/>
      <c r="M37" s="110"/>
      <c r="N37" s="116"/>
      <c r="O37" s="110">
        <f t="shared" si="13"/>
        <v>1956</v>
      </c>
      <c r="P37" s="36">
        <f t="shared" si="16"/>
        <v>1176</v>
      </c>
    </row>
    <row r="38" spans="1:16" ht="11.25" customHeight="1">
      <c r="A38" s="119"/>
      <c r="B38" s="180" t="s">
        <v>117</v>
      </c>
      <c r="C38" s="58"/>
      <c r="D38" s="48"/>
      <c r="E38" s="48"/>
      <c r="F38" s="49"/>
      <c r="G38" s="110"/>
      <c r="H38" s="116"/>
      <c r="I38" s="110"/>
      <c r="J38" s="48"/>
      <c r="K38" s="110">
        <v>100</v>
      </c>
      <c r="L38" s="116"/>
      <c r="M38" s="110"/>
      <c r="N38" s="116">
        <v>20</v>
      </c>
      <c r="O38" s="110">
        <f t="shared" si="13"/>
        <v>120</v>
      </c>
      <c r="P38" s="36">
        <f t="shared" si="16"/>
        <v>140</v>
      </c>
    </row>
    <row r="39" spans="1:16" ht="11.25" customHeight="1">
      <c r="A39" s="119"/>
      <c r="B39" s="181" t="s">
        <v>118</v>
      </c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>
        <v>30</v>
      </c>
      <c r="O39" s="110">
        <f t="shared" si="13"/>
        <v>30</v>
      </c>
      <c r="P39" s="36">
        <f t="shared" si="16"/>
        <v>60</v>
      </c>
    </row>
    <row r="40" spans="1:16" ht="11.25" customHeight="1">
      <c r="A40" s="119"/>
      <c r="B40" s="181" t="s">
        <v>119</v>
      </c>
      <c r="C40" s="58"/>
      <c r="D40" s="48"/>
      <c r="E40" s="48"/>
      <c r="F40" s="49"/>
      <c r="G40" s="110">
        <v>100</v>
      </c>
      <c r="H40" s="116"/>
      <c r="I40" s="110"/>
      <c r="J40" s="48"/>
      <c r="K40" s="110"/>
      <c r="L40" s="116"/>
      <c r="M40" s="110"/>
      <c r="N40" s="116"/>
      <c r="O40" s="110">
        <f t="shared" si="13"/>
        <v>100</v>
      </c>
      <c r="P40" s="36">
        <f t="shared" si="16"/>
        <v>25</v>
      </c>
    </row>
    <row r="41" spans="1:16" ht="11.25" customHeight="1">
      <c r="A41" s="119"/>
      <c r="B41" s="180" t="s">
        <v>120</v>
      </c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16">
        <v>114</v>
      </c>
      <c r="O41" s="110">
        <f t="shared" si="13"/>
        <v>114</v>
      </c>
      <c r="P41" s="36">
        <f t="shared" si="16"/>
        <v>228</v>
      </c>
    </row>
    <row r="42" spans="1:16" ht="11.25" customHeight="1">
      <c r="A42" s="119"/>
      <c r="B42" s="181" t="s">
        <v>121</v>
      </c>
      <c r="C42" s="58"/>
      <c r="D42" s="48"/>
      <c r="E42" s="48"/>
      <c r="F42" s="49"/>
      <c r="G42" s="110">
        <v>1</v>
      </c>
      <c r="H42" s="116"/>
      <c r="I42" s="110"/>
      <c r="J42" s="48"/>
      <c r="K42" s="110"/>
      <c r="L42" s="116"/>
      <c r="M42" s="110"/>
      <c r="N42" s="116"/>
      <c r="O42" s="110">
        <f t="shared" si="13"/>
        <v>1</v>
      </c>
      <c r="P42" s="36">
        <f t="shared" si="16"/>
        <v>0.25</v>
      </c>
    </row>
    <row r="43" spans="1:16" ht="11.25" customHeight="1">
      <c r="A43" s="119"/>
      <c r="B43" s="181" t="s">
        <v>122</v>
      </c>
      <c r="C43" s="58"/>
      <c r="D43" s="48">
        <v>1</v>
      </c>
      <c r="E43" s="48">
        <v>1</v>
      </c>
      <c r="F43" s="49"/>
      <c r="G43" s="110">
        <v>162</v>
      </c>
      <c r="H43" s="116"/>
      <c r="I43" s="110"/>
      <c r="J43" s="48">
        <v>16</v>
      </c>
      <c r="K43" s="110"/>
      <c r="L43" s="116">
        <v>3</v>
      </c>
      <c r="M43" s="110"/>
      <c r="N43" s="116">
        <v>161</v>
      </c>
      <c r="O43" s="110">
        <f t="shared" ref="O43" si="17">SUM(F43:N43)+(E43*18)+(D43*9)</f>
        <v>369</v>
      </c>
      <c r="P43" s="36">
        <f t="shared" si="16"/>
        <v>481.5</v>
      </c>
    </row>
    <row r="44" spans="1:16" ht="11.25" customHeight="1">
      <c r="A44" s="119"/>
      <c r="B44" s="181" t="s">
        <v>123</v>
      </c>
      <c r="C44" s="58"/>
      <c r="D44" s="48"/>
      <c r="E44" s="48"/>
      <c r="F44" s="49"/>
      <c r="G44" s="110">
        <v>105</v>
      </c>
      <c r="H44" s="116"/>
      <c r="I44" s="110"/>
      <c r="J44" s="48"/>
      <c r="K44" s="110"/>
      <c r="L44" s="116"/>
      <c r="M44" s="110"/>
      <c r="N44" s="116">
        <v>4</v>
      </c>
      <c r="O44" s="35">
        <f t="shared" ref="O43:O61" si="18">SUM(F44:N44)</f>
        <v>109</v>
      </c>
      <c r="P44" s="36">
        <f t="shared" si="16"/>
        <v>34.25</v>
      </c>
    </row>
    <row r="45" spans="1:16" ht="11.25" customHeight="1">
      <c r="A45" s="119"/>
      <c r="B45" s="180" t="s">
        <v>124</v>
      </c>
      <c r="C45" s="58"/>
      <c r="D45" s="48"/>
      <c r="E45" s="48"/>
      <c r="F45" s="49"/>
      <c r="G45" s="110">
        <v>33</v>
      </c>
      <c r="H45" s="116"/>
      <c r="I45" s="110"/>
      <c r="J45" s="48"/>
      <c r="K45" s="110"/>
      <c r="L45" s="116"/>
      <c r="M45" s="110"/>
      <c r="N45" s="116">
        <v>2</v>
      </c>
      <c r="O45" s="35">
        <f t="shared" si="18"/>
        <v>35</v>
      </c>
      <c r="P45" s="36">
        <f t="shared" si="16"/>
        <v>12.25</v>
      </c>
    </row>
    <row r="46" spans="1:16" ht="11.25" customHeight="1">
      <c r="A46" s="119"/>
      <c r="B46" s="181" t="s">
        <v>125</v>
      </c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16">
        <v>147</v>
      </c>
      <c r="O46" s="35">
        <f t="shared" si="18"/>
        <v>147</v>
      </c>
      <c r="P46" s="36">
        <f t="shared" si="16"/>
        <v>294</v>
      </c>
    </row>
    <row r="47" spans="1:16" ht="11.25" customHeight="1">
      <c r="A47" s="119"/>
      <c r="B47" s="180" t="s">
        <v>126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1</v>
      </c>
      <c r="O47" s="35">
        <f t="shared" si="18"/>
        <v>1</v>
      </c>
      <c r="P47" s="36">
        <f t="shared" si="16"/>
        <v>2</v>
      </c>
    </row>
    <row r="48" spans="1:16" ht="11.25" customHeight="1">
      <c r="A48" s="119"/>
      <c r="B48" s="181" t="s">
        <v>127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30</v>
      </c>
      <c r="O48" s="35">
        <f t="shared" si="18"/>
        <v>30</v>
      </c>
      <c r="P48" s="36">
        <f t="shared" si="16"/>
        <v>60</v>
      </c>
    </row>
    <row r="49" spans="1:16" ht="11.25" customHeight="1">
      <c r="A49" s="119"/>
      <c r="B49" s="181" t="s">
        <v>128</v>
      </c>
      <c r="C49" s="58"/>
      <c r="D49" s="48"/>
      <c r="E49" s="48"/>
      <c r="F49" s="49"/>
      <c r="G49" s="110">
        <v>3</v>
      </c>
      <c r="H49" s="116"/>
      <c r="I49" s="110"/>
      <c r="J49" s="48"/>
      <c r="K49" s="110"/>
      <c r="L49" s="116"/>
      <c r="M49" s="110"/>
      <c r="N49" s="116">
        <v>3</v>
      </c>
      <c r="O49" s="35">
        <f t="shared" si="18"/>
        <v>6</v>
      </c>
      <c r="P49" s="36">
        <f t="shared" si="16"/>
        <v>6.75</v>
      </c>
    </row>
    <row r="50" spans="1:16" ht="11.25" customHeight="1">
      <c r="A50" s="119"/>
      <c r="B50" s="181" t="s">
        <v>129</v>
      </c>
      <c r="C50" s="58"/>
      <c r="D50" s="48"/>
      <c r="E50" s="48">
        <v>1</v>
      </c>
      <c r="F50" s="49"/>
      <c r="G50" s="110">
        <v>40</v>
      </c>
      <c r="H50" s="116"/>
      <c r="I50" s="110"/>
      <c r="J50" s="48"/>
      <c r="K50" s="110">
        <v>18</v>
      </c>
      <c r="L50" s="116"/>
      <c r="M50" s="110"/>
      <c r="N50" s="116">
        <v>10</v>
      </c>
      <c r="O50" s="110">
        <f t="shared" ref="O50" si="19">SUM(F50:N50)+(E50*18)+(D50*9)</f>
        <v>86</v>
      </c>
      <c r="P50" s="36">
        <f t="shared" si="16"/>
        <v>120</v>
      </c>
    </row>
    <row r="51" spans="1:16" ht="11.25" customHeight="1">
      <c r="A51" s="119"/>
      <c r="B51" s="180" t="s">
        <v>130</v>
      </c>
      <c r="C51" s="58"/>
      <c r="D51" s="48"/>
      <c r="E51" s="48"/>
      <c r="F51" s="49"/>
      <c r="G51" s="110">
        <v>34</v>
      </c>
      <c r="H51" s="116"/>
      <c r="I51" s="110"/>
      <c r="J51" s="48"/>
      <c r="K51" s="110"/>
      <c r="L51" s="116"/>
      <c r="M51" s="110"/>
      <c r="N51" s="116">
        <v>2</v>
      </c>
      <c r="O51" s="35">
        <f t="shared" si="18"/>
        <v>36</v>
      </c>
      <c r="P51" s="36">
        <f t="shared" si="16"/>
        <v>12.5</v>
      </c>
    </row>
    <row r="52" spans="1:16" ht="11.25" customHeight="1">
      <c r="A52" s="119"/>
      <c r="B52" s="181" t="s">
        <v>131</v>
      </c>
      <c r="C52" s="58"/>
      <c r="D52" s="48"/>
      <c r="E52" s="48"/>
      <c r="F52" s="49"/>
      <c r="G52" s="110">
        <v>200</v>
      </c>
      <c r="H52" s="116"/>
      <c r="I52" s="110"/>
      <c r="J52" s="48"/>
      <c r="K52" s="110"/>
      <c r="L52" s="116"/>
      <c r="M52" s="110"/>
      <c r="N52" s="116"/>
      <c r="O52" s="35">
        <f t="shared" si="18"/>
        <v>200</v>
      </c>
      <c r="P52" s="36">
        <f t="shared" si="16"/>
        <v>50</v>
      </c>
    </row>
    <row r="53" spans="1:16" ht="11.25" customHeight="1">
      <c r="A53" s="119"/>
      <c r="B53" s="181" t="s">
        <v>132</v>
      </c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>
        <v>10</v>
      </c>
      <c r="O53" s="35">
        <f t="shared" si="18"/>
        <v>10</v>
      </c>
      <c r="P53" s="36">
        <f t="shared" si="15"/>
        <v>20</v>
      </c>
    </row>
    <row r="54" spans="1:16" ht="11.25" customHeight="1">
      <c r="A54" s="119"/>
      <c r="B54" s="180" t="s">
        <v>133</v>
      </c>
      <c r="C54" s="58"/>
      <c r="D54" s="48"/>
      <c r="E54" s="48"/>
      <c r="F54" s="49"/>
      <c r="G54" s="110">
        <v>50</v>
      </c>
      <c r="H54" s="116"/>
      <c r="I54" s="110"/>
      <c r="J54" s="48"/>
      <c r="K54" s="110">
        <v>3</v>
      </c>
      <c r="L54" s="116"/>
      <c r="M54" s="110"/>
      <c r="N54" s="116">
        <v>1</v>
      </c>
      <c r="O54" s="35">
        <f t="shared" si="18"/>
        <v>54</v>
      </c>
      <c r="P54" s="36">
        <f t="shared" si="15"/>
        <v>17.5</v>
      </c>
    </row>
    <row r="55" spans="1:16" ht="11.25" customHeight="1">
      <c r="A55" s="119"/>
      <c r="B55" s="181" t="s">
        <v>134</v>
      </c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>
        <v>2</v>
      </c>
      <c r="O55" s="35">
        <f t="shared" si="18"/>
        <v>2</v>
      </c>
      <c r="P55" s="36">
        <f t="shared" si="15"/>
        <v>4</v>
      </c>
    </row>
    <row r="56" spans="1:16" ht="11.25" customHeight="1">
      <c r="A56" s="119"/>
      <c r="B56" s="180" t="s">
        <v>135</v>
      </c>
      <c r="C56" s="58"/>
      <c r="D56" s="48"/>
      <c r="E56" s="48"/>
      <c r="F56" s="49"/>
      <c r="G56" s="110">
        <v>320</v>
      </c>
      <c r="H56" s="116"/>
      <c r="I56" s="110"/>
      <c r="J56" s="48"/>
      <c r="K56" s="110"/>
      <c r="L56" s="116"/>
      <c r="M56" s="110"/>
      <c r="N56" s="116">
        <v>20</v>
      </c>
      <c r="O56" s="35">
        <f t="shared" si="18"/>
        <v>340</v>
      </c>
      <c r="P56" s="36">
        <f t="shared" si="15"/>
        <v>120</v>
      </c>
    </row>
    <row r="57" spans="1:16" ht="11.25" customHeight="1">
      <c r="A57" s="119"/>
      <c r="B57" s="181" t="s">
        <v>136</v>
      </c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16">
        <v>2</v>
      </c>
      <c r="O57" s="35">
        <f t="shared" si="18"/>
        <v>2</v>
      </c>
      <c r="P57" s="36">
        <f t="shared" si="15"/>
        <v>4</v>
      </c>
    </row>
    <row r="58" spans="1:16" ht="11.25" customHeight="1">
      <c r="A58" s="119"/>
      <c r="B58" s="181" t="s">
        <v>137</v>
      </c>
      <c r="C58" s="58"/>
      <c r="D58" s="48"/>
      <c r="E58" s="48"/>
      <c r="F58" s="49"/>
      <c r="G58" s="110">
        <v>95</v>
      </c>
      <c r="H58" s="116"/>
      <c r="I58" s="110"/>
      <c r="J58" s="48"/>
      <c r="K58" s="110"/>
      <c r="L58" s="116"/>
      <c r="M58" s="110"/>
      <c r="N58" s="116"/>
      <c r="O58" s="35">
        <f t="shared" si="18"/>
        <v>95</v>
      </c>
      <c r="P58" s="36">
        <f t="shared" si="15"/>
        <v>23.75</v>
      </c>
    </row>
    <row r="59" spans="1:16" ht="11.25" customHeight="1">
      <c r="A59" s="119"/>
      <c r="B59" s="180" t="s">
        <v>138</v>
      </c>
      <c r="C59" s="58"/>
      <c r="D59" s="48"/>
      <c r="E59" s="48">
        <v>1</v>
      </c>
      <c r="F59" s="49"/>
      <c r="G59" s="110">
        <v>720</v>
      </c>
      <c r="H59" s="116"/>
      <c r="I59" s="110"/>
      <c r="J59" s="48"/>
      <c r="K59" s="110">
        <v>63</v>
      </c>
      <c r="L59" s="116"/>
      <c r="M59" s="110"/>
      <c r="N59" s="116">
        <v>124</v>
      </c>
      <c r="O59" s="110">
        <f t="shared" ref="O59" si="20">SUM(F59:N59)+(E59*18)+(D59*9)</f>
        <v>925</v>
      </c>
      <c r="P59" s="36">
        <f t="shared" si="15"/>
        <v>563</v>
      </c>
    </row>
    <row r="60" spans="1:16" ht="11.25" customHeight="1">
      <c r="A60" s="119"/>
      <c r="B60" s="181" t="s">
        <v>139</v>
      </c>
      <c r="C60" s="58"/>
      <c r="D60" s="48"/>
      <c r="E60" s="48"/>
      <c r="F60" s="49"/>
      <c r="G60" s="110">
        <v>30</v>
      </c>
      <c r="H60" s="116"/>
      <c r="I60" s="110"/>
      <c r="J60" s="48"/>
      <c r="K60" s="110"/>
      <c r="L60" s="116"/>
      <c r="M60" s="110"/>
      <c r="N60" s="116"/>
      <c r="O60" s="35">
        <f t="shared" si="18"/>
        <v>30</v>
      </c>
      <c r="P60" s="36">
        <f t="shared" si="15"/>
        <v>7.5</v>
      </c>
    </row>
    <row r="61" spans="1:16" ht="11.25" customHeight="1">
      <c r="A61" s="119"/>
      <c r="B61" s="181" t="s">
        <v>140</v>
      </c>
      <c r="C61" s="58"/>
      <c r="D61" s="48"/>
      <c r="E61" s="48"/>
      <c r="F61" s="49"/>
      <c r="G61" s="110"/>
      <c r="H61" s="116"/>
      <c r="I61" s="110"/>
      <c r="J61" s="48"/>
      <c r="K61" s="110">
        <v>20</v>
      </c>
      <c r="L61" s="116"/>
      <c r="M61" s="110"/>
      <c r="N61" s="116">
        <v>10</v>
      </c>
      <c r="O61" s="35">
        <f t="shared" si="18"/>
        <v>30</v>
      </c>
      <c r="P61" s="36">
        <f t="shared" si="15"/>
        <v>40</v>
      </c>
    </row>
    <row r="62" spans="1:16" ht="11.25" customHeight="1">
      <c r="A62" s="119"/>
      <c r="B62" s="181" t="s">
        <v>141</v>
      </c>
      <c r="C62" s="58"/>
      <c r="D62" s="48"/>
      <c r="E62" s="48"/>
      <c r="F62" s="49"/>
      <c r="G62" s="110">
        <v>192</v>
      </c>
      <c r="H62" s="116"/>
      <c r="I62" s="110"/>
      <c r="J62" s="48"/>
      <c r="K62" s="110"/>
      <c r="L62" s="116"/>
      <c r="M62" s="110"/>
      <c r="N62" s="116">
        <v>40</v>
      </c>
      <c r="O62" s="110">
        <f t="shared" si="13"/>
        <v>232</v>
      </c>
      <c r="P62" s="36">
        <f t="shared" si="15"/>
        <v>128</v>
      </c>
    </row>
    <row r="63" spans="1:16" ht="11.25" customHeight="1">
      <c r="A63" s="119"/>
      <c r="B63" s="180" t="s">
        <v>142</v>
      </c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>
        <v>22</v>
      </c>
      <c r="O63" s="110">
        <f t="shared" si="13"/>
        <v>22</v>
      </c>
      <c r="P63" s="36">
        <f t="shared" si="15"/>
        <v>44</v>
      </c>
    </row>
    <row r="64" spans="1:16" ht="11.25" customHeight="1">
      <c r="A64" s="119"/>
      <c r="B64" s="181" t="s">
        <v>143</v>
      </c>
      <c r="C64" s="58"/>
      <c r="D64" s="48"/>
      <c r="E64" s="48"/>
      <c r="F64" s="49"/>
      <c r="G64" s="110"/>
      <c r="H64" s="116"/>
      <c r="I64" s="110"/>
      <c r="J64" s="48"/>
      <c r="K64" s="110">
        <v>2</v>
      </c>
      <c r="L64" s="116"/>
      <c r="M64" s="110"/>
      <c r="N64" s="116"/>
      <c r="O64" s="110">
        <f t="shared" si="13"/>
        <v>2</v>
      </c>
      <c r="P64" s="36">
        <f t="shared" si="15"/>
        <v>2</v>
      </c>
    </row>
    <row r="65" spans="1:16" ht="11.25" customHeight="1">
      <c r="A65" s="119"/>
      <c r="B65" s="180" t="s">
        <v>144</v>
      </c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16">
        <v>10</v>
      </c>
      <c r="O65" s="110">
        <f t="shared" si="13"/>
        <v>10</v>
      </c>
      <c r="P65" s="36">
        <f t="shared" si="15"/>
        <v>20</v>
      </c>
    </row>
    <row r="66" spans="1:16" ht="11.25" customHeight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16"/>
      <c r="O66" s="110">
        <f t="shared" si="13"/>
        <v>0</v>
      </c>
      <c r="P66" s="36">
        <f t="shared" si="14"/>
        <v>0</v>
      </c>
    </row>
    <row r="67" spans="1:16" ht="10.8" thickBot="1">
      <c r="B67" s="37"/>
      <c r="C67" s="40">
        <f t="shared" ref="C67:P67" si="21">SUM(C32:C66)</f>
        <v>0</v>
      </c>
      <c r="D67" s="40">
        <f t="shared" si="21"/>
        <v>1</v>
      </c>
      <c r="E67" s="40">
        <f t="shared" si="21"/>
        <v>3</v>
      </c>
      <c r="F67" s="40">
        <f t="shared" si="21"/>
        <v>2309</v>
      </c>
      <c r="G67" s="40">
        <f t="shared" si="21"/>
        <v>3266</v>
      </c>
      <c r="H67" s="40">
        <f t="shared" si="21"/>
        <v>0</v>
      </c>
      <c r="I67" s="40">
        <f t="shared" si="21"/>
        <v>18</v>
      </c>
      <c r="J67" s="40">
        <f t="shared" si="21"/>
        <v>17</v>
      </c>
      <c r="K67" s="40">
        <f t="shared" si="21"/>
        <v>1147</v>
      </c>
      <c r="L67" s="40">
        <f t="shared" si="21"/>
        <v>15</v>
      </c>
      <c r="M67" s="40">
        <f t="shared" si="21"/>
        <v>0</v>
      </c>
      <c r="N67" s="40">
        <f t="shared" si="21"/>
        <v>881</v>
      </c>
      <c r="O67" s="41">
        <f t="shared" si="21"/>
        <v>7716</v>
      </c>
      <c r="P67" s="42">
        <f t="shared" si="21"/>
        <v>4240.8999999999996</v>
      </c>
    </row>
    <row r="68" spans="1:16">
      <c r="G68" s="38"/>
    </row>
    <row r="69" spans="1:16">
      <c r="G69" s="38"/>
    </row>
    <row r="70" spans="1:16" ht="10.8" thickBot="1">
      <c r="B70" s="32" t="s">
        <v>49</v>
      </c>
      <c r="C70" s="32"/>
      <c r="D70" s="32"/>
      <c r="E70" s="32"/>
      <c r="F70" s="33"/>
      <c r="G70" s="33"/>
      <c r="H70" s="33"/>
      <c r="I70" s="33"/>
      <c r="J70" s="33"/>
      <c r="K70" s="33"/>
      <c r="L70" s="33"/>
      <c r="M70" s="33"/>
      <c r="N70" s="33"/>
      <c r="O70" s="34"/>
      <c r="P70" s="34"/>
    </row>
    <row r="71" spans="1:16">
      <c r="A71" s="119"/>
      <c r="B71" s="181" t="s">
        <v>93</v>
      </c>
      <c r="C71" s="58"/>
      <c r="D71" s="48"/>
      <c r="E71" s="48"/>
      <c r="F71" s="49"/>
      <c r="G71" s="110">
        <v>1</v>
      </c>
      <c r="H71" s="116"/>
      <c r="I71" s="110"/>
      <c r="J71" s="48"/>
      <c r="K71" s="110">
        <v>3</v>
      </c>
      <c r="L71" s="116"/>
      <c r="M71" s="110"/>
      <c r="N71" s="120">
        <v>12</v>
      </c>
      <c r="O71" s="110">
        <f>SUM(F71:N71)+(E71*18)+(D71*9)</f>
        <v>16</v>
      </c>
      <c r="P71" s="36">
        <f t="shared" ref="P71:P76" si="22">(D71*$D$3)+(E71*$E$3)+(F71*$F$3)+(G71*$G$3)+(H71*$H$3)+(I71*$I$3)+(J71*$J$3)+(K71*$K$3)+(L71*$L$3)+(M71*$M$3)+(N71*$N$3)</f>
        <v>27.25</v>
      </c>
    </row>
    <row r="72" spans="1:16">
      <c r="A72" s="119"/>
      <c r="B72" s="181" t="s">
        <v>94</v>
      </c>
      <c r="C72" s="58"/>
      <c r="D72" s="48"/>
      <c r="E72" s="48"/>
      <c r="F72" s="49"/>
      <c r="G72" s="110"/>
      <c r="H72" s="116"/>
      <c r="I72" s="110"/>
      <c r="J72" s="48"/>
      <c r="K72" s="110">
        <v>4</v>
      </c>
      <c r="L72" s="116"/>
      <c r="M72" s="110"/>
      <c r="N72" s="120"/>
      <c r="O72" s="117">
        <f t="shared" ref="O72" si="23">SUM(F72:N72)</f>
        <v>4</v>
      </c>
      <c r="P72" s="36">
        <f t="shared" ref="P72:P73" si="24">(D72*$D$3)+(E72*$E$3)+(F72*$F$3)+(G72*$G$3)+(H72*$H$3)+(I72*$I$3)+(J72*$J$3)+(K72*$K$3)+(L72*$L$3)+(M72*$M$3)+(N72*$N$3)</f>
        <v>4</v>
      </c>
    </row>
    <row r="73" spans="1:16">
      <c r="A73" s="119"/>
      <c r="B73" s="180" t="s">
        <v>95</v>
      </c>
      <c r="C73" s="58"/>
      <c r="D73" s="48"/>
      <c r="E73" s="48"/>
      <c r="F73" s="49"/>
      <c r="G73" s="110">
        <v>20</v>
      </c>
      <c r="H73" s="116"/>
      <c r="I73" s="110"/>
      <c r="J73" s="48"/>
      <c r="K73" s="110"/>
      <c r="L73" s="116"/>
      <c r="M73" s="110"/>
      <c r="N73" s="120"/>
      <c r="O73" s="117">
        <f t="shared" ref="O73" si="25">SUM(F73:N73)</f>
        <v>20</v>
      </c>
      <c r="P73" s="36">
        <f t="shared" si="24"/>
        <v>5</v>
      </c>
    </row>
    <row r="74" spans="1:16">
      <c r="A74" s="119"/>
      <c r="B74" s="181" t="s">
        <v>96</v>
      </c>
      <c r="C74" s="58"/>
      <c r="D74" s="48"/>
      <c r="E74" s="48"/>
      <c r="F74" s="49"/>
      <c r="G74" s="110">
        <v>8</v>
      </c>
      <c r="H74" s="116"/>
      <c r="I74" s="110"/>
      <c r="J74" s="48"/>
      <c r="K74" s="110">
        <v>15</v>
      </c>
      <c r="L74" s="116"/>
      <c r="M74" s="110"/>
      <c r="N74" s="120">
        <v>7</v>
      </c>
      <c r="O74" s="117">
        <f t="shared" ref="O74:O76" si="26">SUM(F74:N74)</f>
        <v>30</v>
      </c>
      <c r="P74" s="36">
        <f t="shared" si="22"/>
        <v>31</v>
      </c>
    </row>
    <row r="75" spans="1:16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" si="27">SUM(F75:N75)</f>
        <v>0</v>
      </c>
      <c r="P75" s="36">
        <f t="shared" si="22"/>
        <v>0</v>
      </c>
    </row>
    <row r="76" spans="1:16" ht="12.75" customHeight="1">
      <c r="A76" s="119"/>
      <c r="B76" s="180"/>
      <c r="C76" s="58"/>
      <c r="D76" s="48"/>
      <c r="E76" s="48"/>
      <c r="F76" s="49"/>
      <c r="G76" s="123"/>
      <c r="H76" s="124"/>
      <c r="I76" s="121"/>
      <c r="K76" s="121"/>
      <c r="L76" s="101"/>
      <c r="M76" s="121"/>
      <c r="O76" s="118">
        <f t="shared" si="26"/>
        <v>0</v>
      </c>
      <c r="P76" s="36">
        <f t="shared" si="22"/>
        <v>0</v>
      </c>
    </row>
    <row r="77" spans="1:16" ht="10.8" thickBot="1">
      <c r="B77" s="37" t="s">
        <v>21</v>
      </c>
      <c r="C77" s="37">
        <f t="shared" ref="C77:P77" si="28">SUM(C71:C76)</f>
        <v>0</v>
      </c>
      <c r="D77" s="37">
        <f t="shared" si="28"/>
        <v>0</v>
      </c>
      <c r="E77" s="37">
        <f t="shared" si="28"/>
        <v>0</v>
      </c>
      <c r="F77" s="37">
        <f t="shared" si="28"/>
        <v>0</v>
      </c>
      <c r="G77" s="122">
        <f t="shared" si="28"/>
        <v>29</v>
      </c>
      <c r="H77" s="122">
        <f t="shared" si="28"/>
        <v>0</v>
      </c>
      <c r="I77" s="40">
        <f t="shared" si="28"/>
        <v>0</v>
      </c>
      <c r="J77" s="40">
        <f t="shared" si="28"/>
        <v>0</v>
      </c>
      <c r="K77" s="40">
        <f t="shared" si="28"/>
        <v>22</v>
      </c>
      <c r="L77" s="40">
        <f t="shared" si="28"/>
        <v>0</v>
      </c>
      <c r="M77" s="40">
        <f t="shared" si="28"/>
        <v>0</v>
      </c>
      <c r="N77" s="40">
        <f t="shared" si="28"/>
        <v>19</v>
      </c>
      <c r="O77" s="41">
        <f t="shared" si="28"/>
        <v>70</v>
      </c>
      <c r="P77" s="42">
        <f t="shared" si="28"/>
        <v>67.25</v>
      </c>
    </row>
    <row r="78" spans="1:16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idden="1">
      <c r="B79" s="44"/>
      <c r="C79" s="44"/>
      <c r="D79" s="44"/>
      <c r="E79" s="44"/>
      <c r="F79" s="44"/>
      <c r="G79" s="45"/>
      <c r="H79" s="45"/>
      <c r="I79" s="45"/>
      <c r="J79" s="45"/>
      <c r="K79" s="45"/>
      <c r="L79" s="45"/>
      <c r="M79" s="45"/>
      <c r="N79" s="45"/>
      <c r="O79" s="50"/>
      <c r="P79" s="51"/>
    </row>
    <row r="80" spans="1:16" ht="10.8" hidden="1" thickBot="1">
      <c r="B80" s="32" t="s">
        <v>79</v>
      </c>
      <c r="C80" s="32"/>
      <c r="D80" s="32"/>
      <c r="E80" s="32"/>
      <c r="F80" s="33"/>
      <c r="G80" s="33"/>
      <c r="H80" s="33"/>
      <c r="I80" s="33"/>
      <c r="J80" s="33"/>
      <c r="K80" s="33"/>
      <c r="L80" s="33"/>
      <c r="M80" s="33"/>
      <c r="N80" s="33"/>
      <c r="O80" s="34"/>
      <c r="P80" s="34"/>
    </row>
    <row r="81" spans="1:16" hidden="1">
      <c r="B81" s="52" t="s">
        <v>71</v>
      </c>
      <c r="C81" s="48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>SUM(F81:N81)</f>
        <v>0</v>
      </c>
      <c r="P81" s="36">
        <f t="shared" ref="P81:P82" si="29">(D81*$D$3)+(E81*$E$3)+(F81*$F$3)+(G81*$G$3)+(H81*$H$3)+(I81*$I$3)+(J81*$J$3)+(K81*$K$3)+(L81*$L$3)+(M81*$M$3)+(N81*$N$3)</f>
        <v>0</v>
      </c>
    </row>
    <row r="82" spans="1:16" hidden="1">
      <c r="B82" s="52"/>
      <c r="C82" s="58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>SUM(F82:N82)</f>
        <v>0</v>
      </c>
      <c r="P82" s="36">
        <f t="shared" si="29"/>
        <v>0</v>
      </c>
    </row>
    <row r="83" spans="1:16" ht="10.8" hidden="1" thickBot="1">
      <c r="B83" s="37" t="s">
        <v>21</v>
      </c>
      <c r="C83" s="37">
        <f t="shared" ref="C83:D83" si="30">SUM(C82:C82)</f>
        <v>0</v>
      </c>
      <c r="D83" s="37">
        <f t="shared" si="30"/>
        <v>0</v>
      </c>
      <c r="E83" s="41">
        <f t="shared" ref="E83:N83" si="31">SUM(E81:E82)</f>
        <v>0</v>
      </c>
      <c r="F83" s="41">
        <f t="shared" si="31"/>
        <v>0</v>
      </c>
      <c r="G83" s="41">
        <f t="shared" si="31"/>
        <v>0</v>
      </c>
      <c r="H83" s="41">
        <f t="shared" si="31"/>
        <v>0</v>
      </c>
      <c r="I83" s="41">
        <f t="shared" si="31"/>
        <v>0</v>
      </c>
      <c r="J83" s="41">
        <f t="shared" si="31"/>
        <v>0</v>
      </c>
      <c r="K83" s="41">
        <f t="shared" si="31"/>
        <v>0</v>
      </c>
      <c r="L83" s="41">
        <f t="shared" si="31"/>
        <v>0</v>
      </c>
      <c r="M83" s="41">
        <f t="shared" si="31"/>
        <v>0</v>
      </c>
      <c r="N83" s="41">
        <f t="shared" si="31"/>
        <v>0</v>
      </c>
      <c r="O83" s="41">
        <f>SUM(O81:O82)</f>
        <v>0</v>
      </c>
      <c r="P83" s="42">
        <f>SUM(P81:P82)</f>
        <v>0</v>
      </c>
    </row>
    <row r="84" spans="1:16" hidden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1:16" hidden="1">
      <c r="G85" s="38"/>
    </row>
    <row r="86" spans="1:16" ht="10.8" hidden="1" thickBot="1">
      <c r="B86" s="32" t="s">
        <v>51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1:16" hidden="1">
      <c r="A87" s="119"/>
      <c r="B87" s="181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ref="O87:O108" si="32">SUM(F87:N87)</f>
        <v>0</v>
      </c>
      <c r="P87" s="36">
        <f t="shared" ref="P87:P108" si="33">(D87*$D$3)+(E87*$E$3)+(F87*$F$3)+(G87*$G$3)+(H87*$H$3)+(I87*$I$3)+(J87*$J$3)+(K87*$K$3)+(L87*$L$3)+(M87*$M$3)+(N87*$N$3)</f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2"/>
        <v>0</v>
      </c>
      <c r="P88" s="36">
        <f t="shared" si="33"/>
        <v>0</v>
      </c>
    </row>
    <row r="89" spans="1:16" hidden="1">
      <c r="A89" s="119"/>
      <c r="B89" s="181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2"/>
        <v>0</v>
      </c>
      <c r="P89" s="36">
        <f t="shared" si="33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2"/>
        <v>0</v>
      </c>
      <c r="P90" s="36">
        <f t="shared" si="33"/>
        <v>0</v>
      </c>
    </row>
    <row r="91" spans="1:16" hidden="1">
      <c r="A91" s="119"/>
      <c r="B91" s="181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ref="O91:O93" si="34">SUM(F91:N91)</f>
        <v>0</v>
      </c>
      <c r="P91" s="36">
        <f t="shared" si="33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4"/>
        <v>0</v>
      </c>
      <c r="P92" s="36">
        <f t="shared" si="33"/>
        <v>0</v>
      </c>
    </row>
    <row r="93" spans="1:16" hidden="1">
      <c r="A93" s="119"/>
      <c r="B93" s="181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4"/>
        <v>0</v>
      </c>
      <c r="P93" s="36">
        <f t="shared" si="33"/>
        <v>0</v>
      </c>
    </row>
    <row r="94" spans="1:16" hidden="1">
      <c r="A94" s="119"/>
      <c r="B94" s="180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ref="O94:O96" si="35">SUM(F94:N94)</f>
        <v>0</v>
      </c>
      <c r="P94" s="36">
        <f t="shared" si="33"/>
        <v>0</v>
      </c>
    </row>
    <row r="95" spans="1:16" hidden="1">
      <c r="A95" s="119"/>
      <c r="B95" s="181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35"/>
        <v>0</v>
      </c>
      <c r="P95" s="36">
        <f t="shared" si="33"/>
        <v>0</v>
      </c>
    </row>
    <row r="96" spans="1:16" hidden="1">
      <c r="A96" s="119"/>
      <c r="B96" s="180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si="35"/>
        <v>0</v>
      </c>
      <c r="P96" s="36">
        <f t="shared" si="33"/>
        <v>0</v>
      </c>
    </row>
    <row r="97" spans="1:16" hidden="1">
      <c r="A97" s="119"/>
      <c r="B97" s="181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ref="O97:O99" si="36">SUM(F97:N97)</f>
        <v>0</v>
      </c>
      <c r="P97" s="36">
        <f t="shared" si="33"/>
        <v>0</v>
      </c>
    </row>
    <row r="98" spans="1:16" hidden="1">
      <c r="A98" s="119"/>
      <c r="B98" s="180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6"/>
        <v>0</v>
      </c>
      <c r="P98" s="36">
        <f t="shared" si="33"/>
        <v>0</v>
      </c>
    </row>
    <row r="99" spans="1:16" hidden="1">
      <c r="A99" s="119"/>
      <c r="B99" s="181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36"/>
        <v>0</v>
      </c>
      <c r="P99" s="36">
        <f t="shared" si="33"/>
        <v>0</v>
      </c>
    </row>
    <row r="100" spans="1:16" hidden="1">
      <c r="A100" s="119"/>
      <c r="B100" s="180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ref="O100:O102" si="37">SUM(F100:N100)</f>
        <v>0</v>
      </c>
      <c r="P100" s="36">
        <f t="shared" si="33"/>
        <v>0</v>
      </c>
    </row>
    <row r="101" spans="1:16" hidden="1">
      <c r="A101" s="119"/>
      <c r="B101" s="181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7"/>
        <v>0</v>
      </c>
      <c r="P101" s="36">
        <f t="shared" si="33"/>
        <v>0</v>
      </c>
    </row>
    <row r="102" spans="1:16" hidden="1">
      <c r="A102" s="119"/>
      <c r="B102" s="180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37"/>
        <v>0</v>
      </c>
      <c r="P102" s="36">
        <f t="shared" si="33"/>
        <v>0</v>
      </c>
    </row>
    <row r="103" spans="1:16" hidden="1">
      <c r="A103" s="119"/>
      <c r="B103" s="181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ref="O103:O105" si="38">SUM(F103:N103)</f>
        <v>0</v>
      </c>
      <c r="P103" s="36">
        <f t="shared" si="33"/>
        <v>0</v>
      </c>
    </row>
    <row r="104" spans="1:16" hidden="1">
      <c r="A104" s="119"/>
      <c r="B104" s="180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38"/>
        <v>0</v>
      </c>
      <c r="P104" s="36">
        <f t="shared" si="33"/>
        <v>0</v>
      </c>
    </row>
    <row r="105" spans="1:16" hidden="1">
      <c r="A105" s="119"/>
      <c r="B105" s="181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si="38"/>
        <v>0</v>
      </c>
      <c r="P105" s="36">
        <f t="shared" si="33"/>
        <v>0</v>
      </c>
    </row>
    <row r="106" spans="1:16" hidden="1">
      <c r="A106" s="119"/>
      <c r="B106" s="180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20"/>
      <c r="O106" s="117">
        <f t="shared" si="32"/>
        <v>0</v>
      </c>
      <c r="P106" s="36">
        <f t="shared" si="33"/>
        <v>0</v>
      </c>
    </row>
    <row r="107" spans="1:16" hidden="1">
      <c r="A107" s="119"/>
      <c r="B107" s="181"/>
      <c r="C107" s="58"/>
      <c r="D107" s="48"/>
      <c r="E107" s="48"/>
      <c r="F107" s="49"/>
      <c r="G107" s="110"/>
      <c r="H107" s="116"/>
      <c r="I107" s="110"/>
      <c r="J107" s="48"/>
      <c r="K107" s="110"/>
      <c r="L107" s="116"/>
      <c r="M107" s="110"/>
      <c r="N107" s="120"/>
      <c r="O107" s="117">
        <f t="shared" si="32"/>
        <v>0</v>
      </c>
      <c r="P107" s="36">
        <f t="shared" si="33"/>
        <v>0</v>
      </c>
    </row>
    <row r="108" spans="1:16" ht="12.75" hidden="1" customHeight="1">
      <c r="A108" s="119"/>
      <c r="B108" s="180"/>
      <c r="C108" s="58"/>
      <c r="D108" s="48"/>
      <c r="E108" s="48"/>
      <c r="F108" s="49"/>
      <c r="G108" s="123"/>
      <c r="H108" s="124"/>
      <c r="I108" s="121"/>
      <c r="K108" s="121"/>
      <c r="L108" s="101"/>
      <c r="M108" s="121"/>
      <c r="O108" s="118">
        <f t="shared" si="32"/>
        <v>0</v>
      </c>
      <c r="P108" s="36">
        <f t="shared" si="33"/>
        <v>0</v>
      </c>
    </row>
    <row r="109" spans="1:16" ht="10.8" hidden="1" thickBot="1">
      <c r="B109" s="37" t="s">
        <v>21</v>
      </c>
      <c r="C109" s="37">
        <f t="shared" ref="C109:P109" si="39">SUM(C87:C108)</f>
        <v>0</v>
      </c>
      <c r="D109" s="37">
        <f t="shared" si="39"/>
        <v>0</v>
      </c>
      <c r="E109" s="37">
        <f t="shared" si="39"/>
        <v>0</v>
      </c>
      <c r="F109" s="37">
        <f t="shared" si="39"/>
        <v>0</v>
      </c>
      <c r="G109" s="122">
        <f t="shared" si="39"/>
        <v>0</v>
      </c>
      <c r="H109" s="122">
        <f t="shared" si="39"/>
        <v>0</v>
      </c>
      <c r="I109" s="40">
        <f t="shared" si="39"/>
        <v>0</v>
      </c>
      <c r="J109" s="40">
        <f t="shared" si="39"/>
        <v>0</v>
      </c>
      <c r="K109" s="40">
        <f t="shared" si="39"/>
        <v>0</v>
      </c>
      <c r="L109" s="40">
        <f t="shared" si="39"/>
        <v>0</v>
      </c>
      <c r="M109" s="40">
        <f t="shared" si="39"/>
        <v>0</v>
      </c>
      <c r="N109" s="40">
        <f t="shared" si="39"/>
        <v>0</v>
      </c>
      <c r="O109" s="41">
        <f t="shared" si="39"/>
        <v>0</v>
      </c>
      <c r="P109" s="42">
        <f t="shared" si="39"/>
        <v>0</v>
      </c>
    </row>
    <row r="110" spans="1:16" hidden="1">
      <c r="B110" s="44"/>
      <c r="C110" s="44"/>
      <c r="D110" s="44"/>
      <c r="E110" s="44"/>
      <c r="F110" s="44"/>
      <c r="G110" s="45"/>
      <c r="H110" s="45"/>
      <c r="I110" s="45"/>
      <c r="J110" s="45"/>
      <c r="K110" s="45"/>
      <c r="L110" s="45"/>
      <c r="M110" s="45"/>
      <c r="N110" s="45"/>
      <c r="O110" s="50"/>
      <c r="P110" s="51"/>
    </row>
    <row r="111" spans="1:16">
      <c r="B111" s="44"/>
      <c r="C111" s="44"/>
      <c r="D111" s="44"/>
      <c r="E111" s="44"/>
      <c r="F111" s="44"/>
      <c r="G111" s="45"/>
      <c r="H111" s="45"/>
      <c r="I111" s="45"/>
      <c r="J111" s="45"/>
      <c r="K111" s="45"/>
      <c r="L111" s="45"/>
      <c r="M111" s="45"/>
      <c r="N111" s="45"/>
      <c r="O111" s="50"/>
      <c r="P111" s="51"/>
    </row>
    <row r="112" spans="1:16" ht="10.8" thickBot="1">
      <c r="B112" s="32" t="s">
        <v>41</v>
      </c>
      <c r="C112" s="32"/>
      <c r="D112" s="32"/>
      <c r="E112" s="32"/>
      <c r="F112" s="33"/>
      <c r="G112" s="33"/>
      <c r="H112" s="33"/>
      <c r="I112" s="33"/>
      <c r="J112" s="33"/>
      <c r="K112" s="33"/>
      <c r="L112" s="33"/>
      <c r="M112" s="33"/>
      <c r="N112" s="33"/>
      <c r="O112" s="34"/>
      <c r="P112" s="34"/>
    </row>
    <row r="113" spans="2:16" ht="11.25" customHeight="1">
      <c r="B113" s="52" t="s">
        <v>71</v>
      </c>
      <c r="C113" s="47"/>
      <c r="D113" s="48"/>
      <c r="E113" s="48"/>
      <c r="F113" s="49">
        <v>50</v>
      </c>
      <c r="G113" s="53">
        <v>135</v>
      </c>
      <c r="H113" s="54"/>
      <c r="I113" s="55"/>
      <c r="J113" s="54"/>
      <c r="K113" s="53">
        <v>1</v>
      </c>
      <c r="L113" s="56"/>
      <c r="M113" s="53">
        <v>52</v>
      </c>
      <c r="N113" s="54"/>
      <c r="O113" s="110">
        <f>SUM(F113:N113)+(E113*18)+(D113*9)</f>
        <v>238</v>
      </c>
      <c r="P113" s="36">
        <f t="shared" ref="P113" si="40">(D113*$D$3)+(E113*$E$3)+(F113*$F$3)+(G113*$G$3)+(H113*$H$3)+(I113*$I$3)+(J113*$J$3)+(K113*$K$3)+(L113*$L$3)+(M113*$M$3)+(N113*$N$3)</f>
        <v>143.75</v>
      </c>
    </row>
    <row r="114" spans="2:16" ht="11.25" customHeight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:O115" si="41">SUM(F114:N114)</f>
        <v>0</v>
      </c>
      <c r="P114" s="36">
        <f t="shared" ref="P114:P115" si="42">(D114*$D$3)+(E114*$E$3)+(F114*$F$3)+(G114*$G$3)+(H114*$H$3)+(I114*$I$3)+(J114*$J$3)+(K114*$K$3)+(L114*$L$3)+(M114*$M$3)+(N114*$N$3)</f>
        <v>0</v>
      </c>
    </row>
    <row r="115" spans="2:16" ht="11.25" customHeight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41"/>
        <v>0</v>
      </c>
      <c r="P115" s="36">
        <f t="shared" si="42"/>
        <v>0</v>
      </c>
    </row>
    <row r="116" spans="2:16" ht="10.8" thickBot="1">
      <c r="B116" s="37" t="s">
        <v>21</v>
      </c>
      <c r="C116" s="37">
        <f t="shared" ref="C116:P116" si="43">SUM(C113:C115)</f>
        <v>0</v>
      </c>
      <c r="D116" s="37">
        <f t="shared" si="43"/>
        <v>0</v>
      </c>
      <c r="E116" s="37">
        <f t="shared" si="43"/>
        <v>0</v>
      </c>
      <c r="F116" s="37">
        <f t="shared" si="43"/>
        <v>50</v>
      </c>
      <c r="G116" s="40">
        <f t="shared" si="43"/>
        <v>135</v>
      </c>
      <c r="H116" s="40">
        <f t="shared" si="43"/>
        <v>0</v>
      </c>
      <c r="I116" s="40">
        <f t="shared" si="43"/>
        <v>0</v>
      </c>
      <c r="J116" s="40">
        <f t="shared" si="43"/>
        <v>0</v>
      </c>
      <c r="K116" s="40">
        <f t="shared" si="43"/>
        <v>1</v>
      </c>
      <c r="L116" s="40">
        <f t="shared" si="43"/>
        <v>0</v>
      </c>
      <c r="M116" s="40">
        <f t="shared" si="43"/>
        <v>52</v>
      </c>
      <c r="N116" s="40">
        <f t="shared" si="43"/>
        <v>0</v>
      </c>
      <c r="O116" s="41">
        <f t="shared" si="43"/>
        <v>238</v>
      </c>
      <c r="P116" s="42">
        <f t="shared" si="43"/>
        <v>143.75</v>
      </c>
    </row>
    <row r="117" spans="2:16" ht="11.25" customHeight="1">
      <c r="B117" s="44"/>
      <c r="C117" s="44"/>
      <c r="D117" s="44"/>
      <c r="E117" s="44"/>
      <c r="F117" s="44"/>
      <c r="G117" s="45"/>
      <c r="H117" s="45"/>
      <c r="I117" s="45"/>
      <c r="J117" s="45"/>
      <c r="K117" s="45"/>
      <c r="L117" s="45"/>
      <c r="M117" s="45"/>
      <c r="N117" s="45"/>
      <c r="O117" s="50"/>
      <c r="P117" s="51"/>
    </row>
    <row r="118" spans="2:16" hidden="1"/>
    <row r="119" spans="2:16" ht="10.8" hidden="1" thickBot="1">
      <c r="B119" s="32" t="s">
        <v>84</v>
      </c>
      <c r="C119" s="32"/>
      <c r="D119" s="32"/>
      <c r="E119" s="32"/>
      <c r="F119" s="33"/>
      <c r="G119" s="33"/>
      <c r="H119" s="33"/>
      <c r="I119" s="33"/>
      <c r="J119" s="33"/>
      <c r="K119" s="33"/>
      <c r="L119" s="33"/>
      <c r="M119" s="33"/>
      <c r="N119" s="33"/>
      <c r="O119" s="34"/>
      <c r="P119" s="34"/>
    </row>
    <row r="120" spans="2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>SUM(F120:N120)</f>
        <v>0</v>
      </c>
      <c r="P120" s="36">
        <f t="shared" ref="P120:P121" si="44">(D120*$D$3)+(E120*$E$3)+(F120*$F$3)+(G120*$G$3)+(H120*$H$3)+(I120*$I$3)+(J120*$J$3)+(K120*$K$3)+(L120*$L$3)+(M120*$M$3)+(N120*$N$3)</f>
        <v>0</v>
      </c>
    </row>
    <row r="121" spans="2:16" ht="11.25" hidden="1" customHeight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>SUM(F121:N121)</f>
        <v>0</v>
      </c>
      <c r="P121" s="36">
        <f t="shared" si="44"/>
        <v>0</v>
      </c>
    </row>
    <row r="122" spans="2:16" ht="10.8" hidden="1" thickBot="1">
      <c r="B122" s="37" t="s">
        <v>21</v>
      </c>
      <c r="C122" s="37">
        <f t="shared" ref="C122:P122" si="45">SUM(C120:C121)</f>
        <v>0</v>
      </c>
      <c r="D122" s="37">
        <f t="shared" si="45"/>
        <v>0</v>
      </c>
      <c r="E122" s="37">
        <f t="shared" si="45"/>
        <v>0</v>
      </c>
      <c r="F122" s="37">
        <f t="shared" si="45"/>
        <v>0</v>
      </c>
      <c r="G122" s="40">
        <f t="shared" si="45"/>
        <v>0</v>
      </c>
      <c r="H122" s="40">
        <f t="shared" si="45"/>
        <v>0</v>
      </c>
      <c r="I122" s="40">
        <f t="shared" si="45"/>
        <v>0</v>
      </c>
      <c r="J122" s="40">
        <f t="shared" si="45"/>
        <v>0</v>
      </c>
      <c r="K122" s="40">
        <f t="shared" si="45"/>
        <v>0</v>
      </c>
      <c r="L122" s="40">
        <f t="shared" si="45"/>
        <v>0</v>
      </c>
      <c r="M122" s="40">
        <f t="shared" si="45"/>
        <v>0</v>
      </c>
      <c r="N122" s="40">
        <f t="shared" si="45"/>
        <v>0</v>
      </c>
      <c r="O122" s="41">
        <f t="shared" si="45"/>
        <v>0</v>
      </c>
      <c r="P122" s="42">
        <f t="shared" si="45"/>
        <v>0</v>
      </c>
    </row>
    <row r="123" spans="2:16" ht="11.25" hidden="1" customHeight="1">
      <c r="B123" s="44"/>
      <c r="C123" s="44"/>
      <c r="D123" s="44"/>
      <c r="E123" s="44"/>
      <c r="F123" s="44"/>
      <c r="G123" s="45"/>
      <c r="H123" s="45"/>
      <c r="I123" s="45"/>
      <c r="J123" s="45"/>
      <c r="K123" s="45"/>
      <c r="L123" s="45"/>
      <c r="M123" s="45"/>
      <c r="N123" s="45"/>
      <c r="O123" s="50"/>
      <c r="P123" s="51"/>
    </row>
    <row r="125" spans="2:16" ht="10.8" thickBot="1">
      <c r="B125" s="32" t="s">
        <v>50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2:16">
      <c r="B126" s="52" t="s">
        <v>46</v>
      </c>
      <c r="C126" s="57"/>
      <c r="D126" s="48">
        <v>1</v>
      </c>
      <c r="E126" s="48"/>
      <c r="F126" s="49"/>
      <c r="G126" s="53">
        <v>1090</v>
      </c>
      <c r="H126" s="54"/>
      <c r="I126" s="55">
        <v>57</v>
      </c>
      <c r="J126" s="54"/>
      <c r="K126" s="53">
        <v>3</v>
      </c>
      <c r="L126" s="56"/>
      <c r="M126" s="53"/>
      <c r="N126" s="54">
        <v>430</v>
      </c>
      <c r="O126" s="110">
        <f t="shared" ref="O126" si="46">SUM(F126:N126)+(E126*18)+(D126*9)</f>
        <v>1589</v>
      </c>
      <c r="P126" s="36">
        <f t="shared" ref="P126:P128" si="47">(D126*$D$3)+(E126*$E$3)+(F126*$F$3)+(G126*$G$3)+(H126*$H$3)+(I126*$I$3)+(J126*$J$3)+(K126*$K$3)+(L126*$L$3)+(M126*$M$3)+(N126*$N$3)</f>
        <v>1200</v>
      </c>
    </row>
    <row r="127" spans="2:16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6:O128" si="48">SUM(F127:N127)</f>
        <v>0</v>
      </c>
      <c r="P127" s="36">
        <f t="shared" si="47"/>
        <v>0</v>
      </c>
    </row>
    <row r="128" spans="2:16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8"/>
        <v>0</v>
      </c>
      <c r="P128" s="36">
        <f t="shared" si="47"/>
        <v>0</v>
      </c>
    </row>
    <row r="129" spans="2:16" ht="10.8" thickBot="1">
      <c r="B129" s="37" t="s">
        <v>21</v>
      </c>
      <c r="C129" s="37">
        <f>SUM(C128:C128)</f>
        <v>0</v>
      </c>
      <c r="D129" s="37">
        <f t="shared" ref="D129:P129" si="49">SUM(D126:D128)</f>
        <v>1</v>
      </c>
      <c r="E129" s="37">
        <f t="shared" si="49"/>
        <v>0</v>
      </c>
      <c r="F129" s="37">
        <f t="shared" si="49"/>
        <v>0</v>
      </c>
      <c r="G129" s="40">
        <f t="shared" si="49"/>
        <v>1090</v>
      </c>
      <c r="H129" s="40">
        <f t="shared" si="49"/>
        <v>0</v>
      </c>
      <c r="I129" s="40">
        <f t="shared" si="49"/>
        <v>57</v>
      </c>
      <c r="J129" s="40">
        <f t="shared" si="49"/>
        <v>0</v>
      </c>
      <c r="K129" s="40">
        <f t="shared" si="49"/>
        <v>3</v>
      </c>
      <c r="L129" s="40">
        <f t="shared" si="49"/>
        <v>0</v>
      </c>
      <c r="M129" s="40">
        <f t="shared" si="49"/>
        <v>0</v>
      </c>
      <c r="N129" s="40">
        <f t="shared" si="49"/>
        <v>430</v>
      </c>
      <c r="O129" s="41">
        <f t="shared" si="49"/>
        <v>1589</v>
      </c>
      <c r="P129" s="42">
        <f t="shared" si="49"/>
        <v>1200</v>
      </c>
    </row>
    <row r="131" spans="2:16" hidden="1"/>
    <row r="132" spans="2:16" ht="10.8" hidden="1" thickBot="1">
      <c r="B132" s="32" t="s">
        <v>55</v>
      </c>
      <c r="C132" s="32"/>
      <c r="D132" s="32"/>
      <c r="E132" s="32"/>
      <c r="F132" s="33"/>
      <c r="G132" s="33"/>
      <c r="H132" s="33"/>
      <c r="I132" s="33"/>
      <c r="J132" s="33"/>
      <c r="K132" s="33"/>
      <c r="L132" s="33"/>
      <c r="M132" s="33"/>
      <c r="N132" s="33"/>
      <c r="O132" s="34"/>
      <c r="P132" s="34"/>
    </row>
    <row r="133" spans="2:16" hidden="1">
      <c r="B133" s="52"/>
      <c r="C133" s="5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110">
        <f>SUM(F133:N133)+(E133*18)+(D133*9)</f>
        <v>0</v>
      </c>
      <c r="P133" s="36">
        <f t="shared" ref="P133:P134" si="50">(D133*$D$3)+(E133*$E$3)+(F133*$F$3)+(G133*$G$3)+(H133*$H$3)+(I133*$I$3)+(J133*$J$3)+(K133*$K$3)+(L133*$L$3)+(M133*$M$3)+(N133*$N$3)</f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" si="51">SUM(F134:N134)</f>
        <v>0</v>
      </c>
      <c r="P134" s="36">
        <f t="shared" si="50"/>
        <v>0</v>
      </c>
    </row>
    <row r="135" spans="2:16" ht="10.8" hidden="1" thickBot="1">
      <c r="B135" s="37" t="s">
        <v>21</v>
      </c>
      <c r="C135" s="37">
        <f>SUM(C134:C134)</f>
        <v>0</v>
      </c>
      <c r="D135" s="37">
        <f t="shared" ref="D135:P135" si="52">SUM(D133:D134)</f>
        <v>0</v>
      </c>
      <c r="E135" s="37">
        <f t="shared" si="52"/>
        <v>0</v>
      </c>
      <c r="F135" s="37">
        <f t="shared" si="52"/>
        <v>0</v>
      </c>
      <c r="G135" s="40">
        <f t="shared" si="52"/>
        <v>0</v>
      </c>
      <c r="H135" s="40">
        <f t="shared" si="52"/>
        <v>0</v>
      </c>
      <c r="I135" s="40">
        <f t="shared" si="52"/>
        <v>0</v>
      </c>
      <c r="J135" s="40">
        <f t="shared" si="52"/>
        <v>0</v>
      </c>
      <c r="K135" s="40">
        <f t="shared" si="52"/>
        <v>0</v>
      </c>
      <c r="L135" s="40">
        <f t="shared" si="52"/>
        <v>0</v>
      </c>
      <c r="M135" s="40">
        <f t="shared" si="52"/>
        <v>0</v>
      </c>
      <c r="N135" s="40">
        <f t="shared" si="52"/>
        <v>0</v>
      </c>
      <c r="O135" s="41">
        <f t="shared" si="52"/>
        <v>0</v>
      </c>
      <c r="P135" s="42">
        <f t="shared" si="52"/>
        <v>0</v>
      </c>
    </row>
    <row r="136" spans="2:16" hidden="1"/>
    <row r="137" spans="2:16" hidden="1"/>
    <row r="138" spans="2:16" ht="10.8" hidden="1" thickBot="1">
      <c r="B138" s="32" t="s">
        <v>54</v>
      </c>
      <c r="C138" s="32"/>
      <c r="D138" s="32"/>
      <c r="E138" s="32"/>
      <c r="F138" s="33"/>
      <c r="G138" s="33"/>
      <c r="H138" s="33"/>
      <c r="I138" s="33"/>
      <c r="J138" s="33"/>
      <c r="K138" s="33"/>
      <c r="L138" s="33"/>
      <c r="M138" s="33"/>
      <c r="N138" s="33"/>
      <c r="O138" s="34"/>
      <c r="P138" s="34"/>
    </row>
    <row r="139" spans="2:16" hidden="1">
      <c r="B139" s="52"/>
      <c r="C139" s="5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:O141" si="53">SUM(F139:N139)</f>
        <v>0</v>
      </c>
      <c r="P139" s="36">
        <f t="shared" ref="P139:P141" si="54">(D139*$D$3)+(E139*$E$3)+(F139*$F$3)+(G139*$G$3)+(H139*$H$3)+(I139*$I$3)+(J139*$J$3)+(K139*$K$3)+(L139*$L$3)+(M139*$M$3)+(N139*$N$3)</f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" si="55">SUM(F140:N140)</f>
        <v>0</v>
      </c>
      <c r="P140" s="36">
        <f t="shared" si="54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53"/>
        <v>0</v>
      </c>
      <c r="P141" s="36">
        <f t="shared" si="54"/>
        <v>0</v>
      </c>
    </row>
    <row r="142" spans="2:16" ht="10.8" hidden="1" thickBot="1">
      <c r="B142" s="37" t="s">
        <v>21</v>
      </c>
      <c r="C142" s="37">
        <f>SUM(C141:C141)</f>
        <v>0</v>
      </c>
      <c r="D142" s="37">
        <f>SUM(D139:D141)</f>
        <v>0</v>
      </c>
      <c r="E142" s="37">
        <f>SUM(E139:E141)</f>
        <v>0</v>
      </c>
      <c r="F142" s="37">
        <f>SUM(F141:F141)</f>
        <v>0</v>
      </c>
      <c r="G142" s="40">
        <f t="shared" ref="G142:P142" si="56">SUM(G139:G141)</f>
        <v>0</v>
      </c>
      <c r="H142" s="40">
        <f t="shared" si="56"/>
        <v>0</v>
      </c>
      <c r="I142" s="40">
        <f t="shared" si="56"/>
        <v>0</v>
      </c>
      <c r="J142" s="40">
        <f t="shared" si="56"/>
        <v>0</v>
      </c>
      <c r="K142" s="40">
        <f t="shared" si="56"/>
        <v>0</v>
      </c>
      <c r="L142" s="40">
        <f t="shared" si="56"/>
        <v>0</v>
      </c>
      <c r="M142" s="40">
        <f t="shared" si="56"/>
        <v>0</v>
      </c>
      <c r="N142" s="40">
        <f t="shared" si="56"/>
        <v>0</v>
      </c>
      <c r="O142" s="41">
        <f t="shared" si="56"/>
        <v>0</v>
      </c>
      <c r="P142" s="42">
        <f t="shared" si="56"/>
        <v>0</v>
      </c>
    </row>
    <row r="143" spans="2:16" hidden="1"/>
    <row r="144" spans="2:16" hidden="1"/>
    <row r="145" spans="2:16" ht="10.8" hidden="1" thickBot="1">
      <c r="B145" s="32" t="s">
        <v>45</v>
      </c>
      <c r="C145" s="32"/>
      <c r="D145" s="32"/>
      <c r="E145" s="32"/>
      <c r="F145" s="33"/>
      <c r="G145" s="33"/>
      <c r="H145" s="33"/>
      <c r="I145" s="33"/>
      <c r="J145" s="33"/>
      <c r="K145" s="33"/>
      <c r="L145" s="33"/>
      <c r="M145" s="33"/>
      <c r="N145" s="33"/>
      <c r="O145" s="34"/>
      <c r="P145" s="34"/>
    </row>
    <row r="146" spans="2:16" hidden="1">
      <c r="B146" s="52" t="s">
        <v>72</v>
      </c>
      <c r="C146" s="5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110">
        <f>SUM(F146:N146)+(E146*18)+(D146*9)</f>
        <v>0</v>
      </c>
      <c r="P146" s="36">
        <f t="shared" ref="P146:P148" si="57">(D146*$D$3)+(E146*$E$3)+(F146*$F$3)+(G146*$G$3)+(H146*$H$3)+(I146*$I$3)+(J146*$J$3)+(K146*$K$3)+(L146*$L$3)+(M146*$M$3)+(N146*$N$3)</f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ref="O147" si="58">SUM(F147:N147)</f>
        <v>0</v>
      </c>
      <c r="P147" s="36">
        <f t="shared" si="57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" si="59">SUM(F148:N148)</f>
        <v>0</v>
      </c>
      <c r="P148" s="36">
        <f t="shared" si="57"/>
        <v>0</v>
      </c>
    </row>
    <row r="149" spans="2:16" ht="10.8" hidden="1" thickBot="1">
      <c r="B149" s="37" t="s">
        <v>21</v>
      </c>
      <c r="C149" s="37">
        <f>SUM(C148:C148)</f>
        <v>0</v>
      </c>
      <c r="D149" s="37">
        <f>SUM(D146:D148)</f>
        <v>0</v>
      </c>
      <c r="E149" s="37">
        <f>SUM(E146:E148)</f>
        <v>0</v>
      </c>
      <c r="F149" s="37">
        <f>SUM(F148:F148)</f>
        <v>0</v>
      </c>
      <c r="G149" s="40">
        <f t="shared" ref="G149:P149" si="60">SUM(G146:G148)</f>
        <v>0</v>
      </c>
      <c r="H149" s="40">
        <f t="shared" si="60"/>
        <v>0</v>
      </c>
      <c r="I149" s="40">
        <f t="shared" si="60"/>
        <v>0</v>
      </c>
      <c r="J149" s="40">
        <f t="shared" si="60"/>
        <v>0</v>
      </c>
      <c r="K149" s="40">
        <f t="shared" si="60"/>
        <v>0</v>
      </c>
      <c r="L149" s="40">
        <f t="shared" si="60"/>
        <v>0</v>
      </c>
      <c r="M149" s="40">
        <f t="shared" si="60"/>
        <v>0</v>
      </c>
      <c r="N149" s="40">
        <f t="shared" si="60"/>
        <v>0</v>
      </c>
      <c r="O149" s="41">
        <f t="shared" si="60"/>
        <v>0</v>
      </c>
      <c r="P149" s="42">
        <f t="shared" si="60"/>
        <v>0</v>
      </c>
    </row>
    <row r="150" spans="2:16" hidden="1"/>
    <row r="152" spans="2:16" ht="10.8" thickBot="1">
      <c r="B152" s="32" t="s">
        <v>52</v>
      </c>
      <c r="C152" s="32"/>
      <c r="D152" s="32"/>
      <c r="E152" s="32"/>
      <c r="F152" s="33"/>
      <c r="G152" s="33"/>
      <c r="H152" s="33"/>
      <c r="I152" s="33"/>
      <c r="J152" s="33"/>
      <c r="K152" s="33"/>
      <c r="L152" s="33"/>
      <c r="M152" s="33"/>
      <c r="N152" s="33"/>
      <c r="O152" s="34"/>
      <c r="P152" s="34"/>
    </row>
    <row r="153" spans="2:16" ht="11.25" customHeight="1">
      <c r="B153" s="52" t="s">
        <v>148</v>
      </c>
      <c r="C153" s="47"/>
      <c r="D153" s="48"/>
      <c r="E153" s="48"/>
      <c r="F153" s="49">
        <v>198</v>
      </c>
      <c r="G153" s="53"/>
      <c r="H153" s="54"/>
      <c r="I153" s="55"/>
      <c r="J153" s="54"/>
      <c r="K153" s="53"/>
      <c r="L153" s="56"/>
      <c r="M153" s="53"/>
      <c r="N153" s="54"/>
      <c r="O153" s="35">
        <f t="shared" ref="O153:O172" si="61">SUM(F153:N153)</f>
        <v>198</v>
      </c>
      <c r="P153" s="36">
        <f t="shared" ref="P153:P172" si="62">(D153*$D$3)+(E153*$E$3)+(F153*$F$3)+(G153*$G$3)+(H153*$H$3)+(I153*$I$3)+(J153*$J$3)+(K153*$K$3)+(L153*$L$3)+(M153*$M$3)+(N153*$N$3)</f>
        <v>19.8</v>
      </c>
    </row>
    <row r="154" spans="2:16" ht="11.25" customHeight="1">
      <c r="B154" s="52" t="s">
        <v>149</v>
      </c>
      <c r="C154" s="47"/>
      <c r="D154" s="48"/>
      <c r="E154" s="48"/>
      <c r="F154" s="49">
        <v>6</v>
      </c>
      <c r="G154" s="53">
        <v>397</v>
      </c>
      <c r="H154" s="54"/>
      <c r="I154" s="55">
        <v>2</v>
      </c>
      <c r="J154" s="54"/>
      <c r="K154" s="53"/>
      <c r="L154" s="56"/>
      <c r="M154" s="53">
        <v>3</v>
      </c>
      <c r="N154" s="54"/>
      <c r="O154" s="35">
        <f t="shared" ref="O154:O170" si="63">SUM(F154:N154)</f>
        <v>408</v>
      </c>
      <c r="P154" s="36">
        <f t="shared" ref="P154:P170" si="64">(D154*$D$3)+(E154*$E$3)+(F154*$F$3)+(G154*$G$3)+(H154*$H$3)+(I154*$I$3)+(J154*$J$3)+(K154*$K$3)+(L154*$L$3)+(M154*$M$3)+(N154*$N$3)</f>
        <v>106.85</v>
      </c>
    </row>
    <row r="155" spans="2:16" ht="11.25" customHeight="1">
      <c r="B155" s="52" t="s">
        <v>150</v>
      </c>
      <c r="C155" s="47"/>
      <c r="D155" s="48"/>
      <c r="E155" s="48"/>
      <c r="F155" s="49"/>
      <c r="G155" s="53">
        <v>1773</v>
      </c>
      <c r="H155" s="54"/>
      <c r="I155" s="55"/>
      <c r="J155" s="54"/>
      <c r="K155" s="53"/>
      <c r="L155" s="56"/>
      <c r="M155" s="53"/>
      <c r="N155" s="54"/>
      <c r="O155" s="35">
        <f t="shared" ref="O155:O160" si="65">SUM(F155:N155)</f>
        <v>1773</v>
      </c>
      <c r="P155" s="36">
        <f t="shared" ref="P155:P160" si="66">(D155*$D$3)+(E155*$E$3)+(F155*$F$3)+(G155*$G$3)+(H155*$H$3)+(I155*$I$3)+(J155*$J$3)+(K155*$K$3)+(L155*$L$3)+(M155*$M$3)+(N155*$N$3)</f>
        <v>443.25</v>
      </c>
    </row>
    <row r="156" spans="2:16" ht="11.25" customHeight="1">
      <c r="B156" s="52" t="s">
        <v>151</v>
      </c>
      <c r="C156" s="47"/>
      <c r="D156" s="48"/>
      <c r="E156" s="48"/>
      <c r="F156" s="49"/>
      <c r="G156" s="53">
        <v>67</v>
      </c>
      <c r="H156" s="54"/>
      <c r="I156" s="55"/>
      <c r="J156" s="54"/>
      <c r="K156" s="53"/>
      <c r="L156" s="56"/>
      <c r="M156" s="53"/>
      <c r="N156" s="54"/>
      <c r="O156" s="35">
        <f t="shared" si="65"/>
        <v>67</v>
      </c>
      <c r="P156" s="36">
        <f t="shared" si="66"/>
        <v>16.75</v>
      </c>
    </row>
    <row r="157" spans="2:16" ht="11.25" customHeight="1">
      <c r="B157" s="52" t="s">
        <v>152</v>
      </c>
      <c r="C157" s="47"/>
      <c r="D157" s="48"/>
      <c r="E157" s="48"/>
      <c r="F157" s="49"/>
      <c r="G157" s="53">
        <v>165</v>
      </c>
      <c r="H157" s="54"/>
      <c r="I157" s="55">
        <v>20</v>
      </c>
      <c r="J157" s="54"/>
      <c r="K157" s="53">
        <v>100</v>
      </c>
      <c r="L157" s="56"/>
      <c r="M157" s="53">
        <v>224</v>
      </c>
      <c r="N157" s="54"/>
      <c r="O157" s="35">
        <f t="shared" si="65"/>
        <v>509</v>
      </c>
      <c r="P157" s="36">
        <f t="shared" si="66"/>
        <v>599.25</v>
      </c>
    </row>
    <row r="158" spans="2:16" ht="11.25" customHeight="1">
      <c r="B158" s="52" t="s">
        <v>153</v>
      </c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>
        <v>10</v>
      </c>
      <c r="N158" s="54"/>
      <c r="O158" s="35">
        <f t="shared" si="65"/>
        <v>10</v>
      </c>
      <c r="P158" s="36">
        <f t="shared" si="66"/>
        <v>20</v>
      </c>
    </row>
    <row r="159" spans="2:16" ht="11.25" customHeight="1">
      <c r="B159" s="52" t="s">
        <v>154</v>
      </c>
      <c r="C159" s="47"/>
      <c r="D159" s="48"/>
      <c r="E159" s="48"/>
      <c r="F159" s="49"/>
      <c r="G159" s="53">
        <v>35</v>
      </c>
      <c r="H159" s="54"/>
      <c r="I159" s="55"/>
      <c r="J159" s="54"/>
      <c r="K159" s="53"/>
      <c r="L159" s="56"/>
      <c r="M159" s="53"/>
      <c r="N159" s="54"/>
      <c r="O159" s="35">
        <f t="shared" si="65"/>
        <v>35</v>
      </c>
      <c r="P159" s="36">
        <f t="shared" si="66"/>
        <v>8.75</v>
      </c>
    </row>
    <row r="160" spans="2:16" ht="11.25" customHeight="1">
      <c r="B160" s="52" t="s">
        <v>155</v>
      </c>
      <c r="C160" s="47"/>
      <c r="D160" s="48"/>
      <c r="E160" s="48"/>
      <c r="F160" s="49"/>
      <c r="G160" s="53">
        <v>20</v>
      </c>
      <c r="H160" s="54"/>
      <c r="I160" s="55">
        <v>5</v>
      </c>
      <c r="J160" s="54"/>
      <c r="K160" s="53">
        <v>6</v>
      </c>
      <c r="L160" s="56"/>
      <c r="M160" s="53">
        <v>5</v>
      </c>
      <c r="N160" s="54"/>
      <c r="O160" s="35">
        <f t="shared" si="65"/>
        <v>36</v>
      </c>
      <c r="P160" s="36">
        <f t="shared" si="66"/>
        <v>23.5</v>
      </c>
    </row>
    <row r="161" spans="2:16" ht="11.25" customHeight="1">
      <c r="B161" s="52" t="s">
        <v>156</v>
      </c>
      <c r="C161" s="47"/>
      <c r="D161" s="48"/>
      <c r="E161" s="48"/>
      <c r="F161" s="49"/>
      <c r="G161" s="53">
        <v>20</v>
      </c>
      <c r="H161" s="54"/>
      <c r="I161" s="55"/>
      <c r="J161" s="54"/>
      <c r="K161" s="53"/>
      <c r="L161" s="56"/>
      <c r="M161" s="53"/>
      <c r="N161" s="54"/>
      <c r="O161" s="35">
        <f t="shared" si="63"/>
        <v>20</v>
      </c>
      <c r="P161" s="36">
        <f t="shared" si="64"/>
        <v>5</v>
      </c>
    </row>
    <row r="162" spans="2:16" ht="11.25" customHeight="1">
      <c r="B162" s="52" t="s">
        <v>157</v>
      </c>
      <c r="C162" s="47"/>
      <c r="D162" s="48"/>
      <c r="E162" s="48"/>
      <c r="F162" s="49"/>
      <c r="G162" s="53">
        <v>14</v>
      </c>
      <c r="H162" s="54"/>
      <c r="I162" s="55">
        <v>6</v>
      </c>
      <c r="J162" s="54"/>
      <c r="K162" s="53">
        <v>5</v>
      </c>
      <c r="L162" s="56"/>
      <c r="M162" s="53">
        <v>10</v>
      </c>
      <c r="N162" s="54"/>
      <c r="O162" s="35">
        <f t="shared" si="63"/>
        <v>35</v>
      </c>
      <c r="P162" s="36">
        <f t="shared" si="64"/>
        <v>31.5</v>
      </c>
    </row>
    <row r="163" spans="2:16" ht="11.25" customHeight="1">
      <c r="B163" s="52" t="s">
        <v>158</v>
      </c>
      <c r="C163" s="47"/>
      <c r="D163" s="48"/>
      <c r="E163" s="48"/>
      <c r="F163" s="49"/>
      <c r="G163" s="53">
        <v>44</v>
      </c>
      <c r="H163" s="54"/>
      <c r="I163" s="55">
        <v>3</v>
      </c>
      <c r="J163" s="54"/>
      <c r="K163" s="53"/>
      <c r="L163" s="56"/>
      <c r="M163" s="53">
        <v>13</v>
      </c>
      <c r="N163" s="54"/>
      <c r="O163" s="35">
        <f t="shared" si="63"/>
        <v>60</v>
      </c>
      <c r="P163" s="36">
        <f t="shared" si="64"/>
        <v>38.5</v>
      </c>
    </row>
    <row r="164" spans="2:16" ht="11.25" customHeight="1">
      <c r="B164" s="52" t="s">
        <v>159</v>
      </c>
      <c r="C164" s="47"/>
      <c r="D164" s="48"/>
      <c r="E164" s="48"/>
      <c r="F164" s="49"/>
      <c r="G164" s="53"/>
      <c r="H164" s="54"/>
      <c r="I164" s="55">
        <v>2</v>
      </c>
      <c r="J164" s="54"/>
      <c r="K164" s="53"/>
      <c r="L164" s="56"/>
      <c r="M164" s="53">
        <v>79</v>
      </c>
      <c r="N164" s="54"/>
      <c r="O164" s="35">
        <f t="shared" si="63"/>
        <v>81</v>
      </c>
      <c r="P164" s="36">
        <f t="shared" si="64"/>
        <v>159</v>
      </c>
    </row>
    <row r="165" spans="2:16" ht="11.25" customHeight="1">
      <c r="B165" s="52" t="s">
        <v>160</v>
      </c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>
        <v>3</v>
      </c>
      <c r="N165" s="54"/>
      <c r="O165" s="35">
        <f t="shared" si="63"/>
        <v>3</v>
      </c>
      <c r="P165" s="36">
        <f t="shared" si="64"/>
        <v>6</v>
      </c>
    </row>
    <row r="166" spans="2:16" ht="11.25" customHeight="1">
      <c r="B166" s="52" t="s">
        <v>161</v>
      </c>
      <c r="C166" s="47"/>
      <c r="D166" s="48"/>
      <c r="E166" s="48"/>
      <c r="F166" s="49"/>
      <c r="G166" s="53">
        <v>172</v>
      </c>
      <c r="H166" s="54"/>
      <c r="I166" s="55">
        <v>10</v>
      </c>
      <c r="J166" s="54"/>
      <c r="K166" s="53"/>
      <c r="L166" s="56"/>
      <c r="M166" s="53">
        <v>29</v>
      </c>
      <c r="N166" s="54"/>
      <c r="O166" s="35">
        <f t="shared" si="63"/>
        <v>211</v>
      </c>
      <c r="P166" s="36">
        <f t="shared" si="64"/>
        <v>106</v>
      </c>
    </row>
    <row r="167" spans="2:16" ht="11.25" customHeight="1">
      <c r="B167" s="52" t="s">
        <v>162</v>
      </c>
      <c r="C167" s="47"/>
      <c r="D167" s="48"/>
      <c r="E167" s="48"/>
      <c r="F167" s="49"/>
      <c r="G167" s="53">
        <v>8</v>
      </c>
      <c r="H167" s="54"/>
      <c r="I167" s="55"/>
      <c r="J167" s="54"/>
      <c r="K167" s="53"/>
      <c r="L167" s="56"/>
      <c r="M167" s="53"/>
      <c r="N167" s="54"/>
      <c r="O167" s="35">
        <f t="shared" si="63"/>
        <v>8</v>
      </c>
      <c r="P167" s="36">
        <f t="shared" si="64"/>
        <v>2</v>
      </c>
    </row>
    <row r="168" spans="2:16" ht="11.25" customHeight="1">
      <c r="B168" s="52" t="s">
        <v>163</v>
      </c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>
        <v>25</v>
      </c>
      <c r="N168" s="54"/>
      <c r="O168" s="35">
        <f t="shared" si="63"/>
        <v>25</v>
      </c>
      <c r="P168" s="36">
        <f t="shared" si="64"/>
        <v>50</v>
      </c>
    </row>
    <row r="169" spans="2:16" ht="11.25" customHeight="1">
      <c r="B169" s="52" t="s">
        <v>164</v>
      </c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>
        <v>20</v>
      </c>
      <c r="N169" s="54"/>
      <c r="O169" s="35">
        <f t="shared" si="63"/>
        <v>20</v>
      </c>
      <c r="P169" s="36">
        <f t="shared" si="64"/>
        <v>40</v>
      </c>
    </row>
    <row r="170" spans="2:16" ht="11.25" customHeight="1">
      <c r="B170" s="52" t="s">
        <v>165</v>
      </c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>
        <v>10</v>
      </c>
      <c r="N170" s="54"/>
      <c r="O170" s="35">
        <f t="shared" si="63"/>
        <v>10</v>
      </c>
      <c r="P170" s="36">
        <f t="shared" si="64"/>
        <v>20</v>
      </c>
    </row>
    <row r="171" spans="2:16" ht="11.25" customHeight="1">
      <c r="B171" s="52" t="s">
        <v>166</v>
      </c>
      <c r="C171" s="47"/>
      <c r="D171" s="48"/>
      <c r="E171" s="48"/>
      <c r="F171" s="49"/>
      <c r="G171" s="53">
        <v>40</v>
      </c>
      <c r="H171" s="54"/>
      <c r="I171" s="55">
        <v>50</v>
      </c>
      <c r="J171" s="54"/>
      <c r="K171" s="53">
        <v>124</v>
      </c>
      <c r="L171" s="56"/>
      <c r="M171" s="53">
        <v>60</v>
      </c>
      <c r="N171" s="54"/>
      <c r="O171" s="110">
        <f>SUM(F171:N171)+(E171*18)+(D171*9)</f>
        <v>274</v>
      </c>
      <c r="P171" s="36">
        <f t="shared" si="62"/>
        <v>279</v>
      </c>
    </row>
    <row r="172" spans="2:16" ht="11.25" customHeight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si="61"/>
        <v>0</v>
      </c>
      <c r="P172" s="36">
        <f t="shared" si="62"/>
        <v>0</v>
      </c>
    </row>
    <row r="173" spans="2:16" ht="10.8" thickBot="1">
      <c r="B173" s="37" t="s">
        <v>21</v>
      </c>
      <c r="C173" s="37">
        <f t="shared" ref="C173:P173" si="67">SUM(C153:C172)</f>
        <v>0</v>
      </c>
      <c r="D173" s="37">
        <f t="shared" si="67"/>
        <v>0</v>
      </c>
      <c r="E173" s="37">
        <f t="shared" si="67"/>
        <v>0</v>
      </c>
      <c r="F173" s="37">
        <f t="shared" si="67"/>
        <v>204</v>
      </c>
      <c r="G173" s="40">
        <f t="shared" si="67"/>
        <v>2755</v>
      </c>
      <c r="H173" s="40">
        <f t="shared" si="67"/>
        <v>0</v>
      </c>
      <c r="I173" s="40">
        <f t="shared" si="67"/>
        <v>98</v>
      </c>
      <c r="J173" s="40">
        <f t="shared" si="67"/>
        <v>0</v>
      </c>
      <c r="K173" s="40">
        <f t="shared" si="67"/>
        <v>235</v>
      </c>
      <c r="L173" s="40">
        <f t="shared" si="67"/>
        <v>0</v>
      </c>
      <c r="M173" s="40">
        <f t="shared" si="67"/>
        <v>491</v>
      </c>
      <c r="N173" s="40">
        <f t="shared" si="67"/>
        <v>0</v>
      </c>
      <c r="O173" s="41">
        <f t="shared" si="67"/>
        <v>3783</v>
      </c>
      <c r="P173" s="42">
        <f t="shared" si="67"/>
        <v>1975.15</v>
      </c>
    </row>
    <row r="174" spans="2:16" ht="11.25" customHeight="1">
      <c r="B174" s="44"/>
      <c r="C174" s="44"/>
      <c r="D174" s="44"/>
      <c r="E174" s="44"/>
      <c r="F174" s="44"/>
      <c r="G174" s="45"/>
      <c r="H174" s="45"/>
      <c r="I174" s="45"/>
      <c r="J174" s="45"/>
      <c r="K174" s="45"/>
      <c r="L174" s="45"/>
      <c r="M174" s="45"/>
      <c r="N174" s="45"/>
      <c r="O174" s="50"/>
      <c r="P174" s="51"/>
    </row>
    <row r="175" spans="2:16" ht="11.25" hidden="1" customHeight="1"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</row>
    <row r="176" spans="2:16" ht="10.8" hidden="1" thickBot="1">
      <c r="B176" s="32" t="s">
        <v>44</v>
      </c>
      <c r="C176" s="32"/>
      <c r="D176" s="32"/>
      <c r="E176" s="32"/>
      <c r="F176" s="33"/>
      <c r="G176" s="33"/>
      <c r="H176" s="33"/>
      <c r="I176" s="33"/>
      <c r="J176" s="33"/>
      <c r="K176" s="33"/>
      <c r="L176" s="33"/>
      <c r="M176" s="33"/>
      <c r="N176" s="33"/>
      <c r="O176" s="34"/>
      <c r="P176" s="34"/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>SUM(F177:N177)</f>
        <v>0</v>
      </c>
      <c r="P177" s="36">
        <f t="shared" ref="P177:P179" si="68">(D177*$D$3)+(E177*$E$3)+(F177*$F$3)+(G177*$G$3)+(H177*$H$3)+(I177*$I$3)+(J177*$J$3)+(K177*$K$3)+(L177*$L$3)+(M177*$M$3)+(N177*$N$3)</f>
        <v>0</v>
      </c>
    </row>
    <row r="178" spans="2:16" hidden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>SUM(F178:N178)</f>
        <v>0</v>
      </c>
      <c r="P178" s="36">
        <f t="shared" si="68"/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>SUM(F179:N179)</f>
        <v>0</v>
      </c>
      <c r="P179" s="36">
        <f t="shared" si="68"/>
        <v>0</v>
      </c>
    </row>
    <row r="180" spans="2:16" ht="10.8" hidden="1" thickBot="1">
      <c r="B180" s="37" t="s">
        <v>21</v>
      </c>
      <c r="C180" s="37">
        <f t="shared" ref="C180:O180" si="69">SUM(C177:C179)</f>
        <v>0</v>
      </c>
      <c r="D180" s="37">
        <f t="shared" si="69"/>
        <v>0</v>
      </c>
      <c r="E180" s="37">
        <f t="shared" si="69"/>
        <v>0</v>
      </c>
      <c r="F180" s="37">
        <f t="shared" si="69"/>
        <v>0</v>
      </c>
      <c r="G180" s="40">
        <f t="shared" si="69"/>
        <v>0</v>
      </c>
      <c r="H180" s="40">
        <f t="shared" si="69"/>
        <v>0</v>
      </c>
      <c r="I180" s="40">
        <f t="shared" si="69"/>
        <v>0</v>
      </c>
      <c r="J180" s="40">
        <f t="shared" si="69"/>
        <v>0</v>
      </c>
      <c r="K180" s="40">
        <f t="shared" si="69"/>
        <v>0</v>
      </c>
      <c r="L180" s="40">
        <f t="shared" si="69"/>
        <v>0</v>
      </c>
      <c r="M180" s="40">
        <f t="shared" si="69"/>
        <v>0</v>
      </c>
      <c r="N180" s="40">
        <f t="shared" si="69"/>
        <v>0</v>
      </c>
      <c r="O180" s="41">
        <f t="shared" si="69"/>
        <v>0</v>
      </c>
      <c r="P180" s="42">
        <f>SUM(P177:P179)</f>
        <v>0</v>
      </c>
    </row>
    <row r="181" spans="2:16" ht="13.2">
      <c r="B181" s="2"/>
      <c r="C181" s="2"/>
      <c r="D181" s="2"/>
      <c r="E181" s="2"/>
      <c r="F181" s="43"/>
      <c r="G181" s="43"/>
      <c r="H181" s="43"/>
      <c r="I181" s="43"/>
      <c r="J181" s="43"/>
      <c r="K181" s="43"/>
      <c r="L181" s="43"/>
      <c r="M181" s="43"/>
      <c r="N181" s="43"/>
      <c r="O181" s="2"/>
      <c r="P181" s="2"/>
    </row>
    <row r="182" spans="2:16">
      <c r="M182" s="44" t="s">
        <v>21</v>
      </c>
      <c r="O182" s="45">
        <f>O180+O173+O149+O142+O135+O129+O122+O116+O83+O109+O77+O67+O28+O11</f>
        <v>15334</v>
      </c>
      <c r="P182" s="46">
        <f>P180+P173+P149+P142+P135+P129+P122+P116+P83+P109+P77+P67+P28+P11</f>
        <v>8816.5499999999993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Q20" sqref="Q20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188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>
        <v>50</v>
      </c>
      <c r="O9" s="35">
        <f t="shared" ref="O9:O11" si="0">SUM(F9:N9)</f>
        <v>50</v>
      </c>
      <c r="P9" s="36">
        <f>(D9*$D$5)+(E9*$E$5)+(F9*$F$5)+(G9*$G$5)+(H9*$H$5)+(I9*$I$5)+(J9*$J$5)+(K9*$K$5)+(L9*$L$5)+(M9*$M$5)+(N9*$N$5)</f>
        <v>100</v>
      </c>
    </row>
    <row r="10" spans="2:16">
      <c r="B10" s="52" t="s">
        <v>189</v>
      </c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>
        <v>40</v>
      </c>
      <c r="O10" s="35">
        <f t="shared" si="0"/>
        <v>40</v>
      </c>
      <c r="P10" s="36">
        <f t="shared" ref="P10:P11" si="1">(D10*$D$5)+(E10*$E$5)+(F10*$F$5)+(G10*$G$5)+(H10*$H$5)+(I10*$I$5)+(J10*$J$5)+(K10*$K$5)+(L10*$L$5)+(M10*$M$5)+(N10*$N$5)</f>
        <v>80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90</v>
      </c>
      <c r="O12" s="37">
        <f t="shared" si="2"/>
        <v>90</v>
      </c>
      <c r="P12" s="37">
        <f t="shared" si="2"/>
        <v>180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Normal="100" workbookViewId="0">
      <selection activeCell="C23" sqref="C23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SUM(Ghana!O36)</f>
        <v>3632</v>
      </c>
      <c r="C6" s="169">
        <f>SUM(Ghana!P36)</f>
        <v>2402.4499999999998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SUM(Kenya!O52)</f>
        <v>31934</v>
      </c>
      <c r="C8" s="169">
        <f>SUM(Kenya!P52)</f>
        <v>26072.15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SUM(Mauritius!O76)</f>
        <v>3565</v>
      </c>
      <c r="C10" s="168">
        <f>SUM(Mauritius!P76)</f>
        <v>1338.75</v>
      </c>
      <c r="D10" s="162"/>
    </row>
    <row r="11" spans="1:4" ht="14.4">
      <c r="A11" s="166" t="s">
        <v>34</v>
      </c>
      <c r="B11" s="172">
        <f>SUM(Nigeria!O50)</f>
        <v>415</v>
      </c>
      <c r="C11" s="169">
        <f>SUM(Nigeria!P50)</f>
        <v>334.25</v>
      </c>
      <c r="D11" s="162"/>
    </row>
    <row r="12" spans="1:4" ht="14.4">
      <c r="A12" s="166" t="s">
        <v>27</v>
      </c>
      <c r="B12" s="173">
        <f>SUM('South Africa'!O182)</f>
        <v>15334</v>
      </c>
      <c r="C12" s="168">
        <f>SUM('South Africa'!P182)</f>
        <v>8816.5499999999993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>
      <c r="A15" s="166" t="s">
        <v>75</v>
      </c>
      <c r="B15" s="173">
        <f>SUM(Uganda!O12)</f>
        <v>90</v>
      </c>
      <c r="C15" s="168">
        <f>SUM(Uganda!P12)</f>
        <v>180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54970</v>
      </c>
      <c r="C18" s="176">
        <f>SUM(C4:C17)</f>
        <v>39144.15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6664</v>
      </c>
      <c r="D27" s="67"/>
      <c r="E27" s="67"/>
    </row>
    <row r="28" spans="1:5">
      <c r="A28" s="67" t="s">
        <v>56</v>
      </c>
      <c r="B28" s="67">
        <v>5618</v>
      </c>
      <c r="C28" s="67">
        <v>7171</v>
      </c>
      <c r="D28" s="67"/>
      <c r="E28" s="67"/>
    </row>
    <row r="29" spans="1:5">
      <c r="A29" s="67" t="s">
        <v>57</v>
      </c>
      <c r="B29" s="67">
        <v>8658</v>
      </c>
      <c r="C29" s="67">
        <v>7173</v>
      </c>
      <c r="D29" s="67"/>
      <c r="E29" s="67"/>
    </row>
    <row r="30" spans="1:5">
      <c r="A30" s="67" t="s">
        <v>58</v>
      </c>
      <c r="B30" s="177">
        <v>7938</v>
      </c>
      <c r="C30" s="177">
        <v>5307</v>
      </c>
      <c r="D30" s="177"/>
      <c r="E30" s="177"/>
    </row>
    <row r="31" spans="1:5">
      <c r="A31" s="67" t="s">
        <v>59</v>
      </c>
      <c r="B31" s="67">
        <v>3024</v>
      </c>
      <c r="C31" s="67">
        <v>8905</v>
      </c>
      <c r="D31" s="67"/>
    </row>
    <row r="32" spans="1:5">
      <c r="A32" s="67" t="s">
        <v>60</v>
      </c>
      <c r="B32" s="67">
        <v>6256</v>
      </c>
      <c r="C32" s="67">
        <v>4281</v>
      </c>
      <c r="D32" s="67"/>
    </row>
    <row r="33" spans="1:4">
      <c r="A33" s="67" t="s">
        <v>61</v>
      </c>
      <c r="B33" s="67">
        <v>7863</v>
      </c>
      <c r="C33" s="67">
        <v>6183</v>
      </c>
      <c r="D33" s="67"/>
    </row>
    <row r="34" spans="1:4">
      <c r="A34" s="67" t="s">
        <v>62</v>
      </c>
      <c r="B34" s="67">
        <v>13131</v>
      </c>
      <c r="C34" s="67">
        <v>10686</v>
      </c>
      <c r="D34" s="67"/>
    </row>
    <row r="35" spans="1:4">
      <c r="A35" s="67" t="s">
        <v>63</v>
      </c>
      <c r="B35" s="67">
        <v>16114</v>
      </c>
      <c r="C35" s="67">
        <v>7107</v>
      </c>
    </row>
    <row r="36" spans="1:4">
      <c r="A36" s="67" t="s">
        <v>64</v>
      </c>
      <c r="B36" s="67">
        <v>6433</v>
      </c>
      <c r="C36" s="67">
        <v>7310</v>
      </c>
    </row>
    <row r="37" spans="1:4">
      <c r="A37" s="67" t="s">
        <v>65</v>
      </c>
      <c r="B37" s="67">
        <v>4399</v>
      </c>
      <c r="C37" s="67">
        <v>5383</v>
      </c>
    </row>
    <row r="38" spans="1:4">
      <c r="A38" s="67" t="s">
        <v>66</v>
      </c>
      <c r="B38" s="67">
        <v>64825</v>
      </c>
      <c r="C38" s="67">
        <f>B18</f>
        <v>54970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2026-01-24T16:41:26Z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