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29F26ACF-4B53-4536-893B-C0B6E4D332AF}" xr6:coauthVersionLast="47" xr6:coauthVersionMax="47" xr10:uidLastSave="{00000000-0000-0000-0000-000000000000}"/>
  <bookViews>
    <workbookView xWindow="-108" yWindow="-108" windowWidth="23256" windowHeight="12456" tabRatio="780" firstSheet="4" activeTab="4" xr2:uid="{00000000-000D-0000-FFFF-FFFF00000000}"/>
  </bookViews>
  <sheets>
    <sheet name="Botswana" sheetId="25" state="hidden" r:id="rId1"/>
    <sheet name="Democratic Republic of Congo" sheetId="16" state="hidden" r:id="rId2"/>
    <sheet name="Ghana" sheetId="26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4" l="1"/>
  <c r="O43" i="18" l="1"/>
  <c r="O7" i="8"/>
  <c r="O15" i="10"/>
  <c r="O14" i="10"/>
  <c r="O12" i="10"/>
  <c r="O11" i="10"/>
  <c r="O10" i="10"/>
  <c r="O9" i="10"/>
  <c r="O8" i="10"/>
  <c r="O41" i="19"/>
  <c r="O7" i="18" l="1"/>
  <c r="O10" i="18" s="1"/>
  <c r="P7" i="18"/>
  <c r="O8" i="18"/>
  <c r="P8" i="18"/>
  <c r="O9" i="18"/>
  <c r="P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19" i="19"/>
  <c r="P10" i="18" l="1"/>
  <c r="O31" i="18"/>
  <c r="P46" i="18"/>
  <c r="P24" i="18"/>
  <c r="O24" i="18"/>
  <c r="P39" i="18"/>
  <c r="P31" i="18"/>
  <c r="O39" i="18"/>
  <c r="O46" i="18"/>
  <c r="O34" i="10"/>
  <c r="O8" i="26"/>
  <c r="O49" i="19"/>
  <c r="O48" i="19"/>
  <c r="O47" i="19"/>
  <c r="O46" i="19"/>
  <c r="O45" i="19"/>
  <c r="O44" i="19"/>
  <c r="O43" i="19"/>
  <c r="O42" i="19"/>
  <c r="O40" i="19"/>
  <c r="O39" i="19"/>
  <c r="O38" i="19"/>
  <c r="O37" i="19"/>
  <c r="O36" i="19"/>
  <c r="O35" i="19"/>
  <c r="O34" i="19"/>
  <c r="O33" i="19"/>
  <c r="O32" i="19"/>
  <c r="O31" i="19"/>
  <c r="O30" i="19"/>
  <c r="O29" i="19"/>
  <c r="O28" i="19"/>
  <c r="O27" i="19"/>
  <c r="P56" i="19"/>
  <c r="O56" i="19"/>
  <c r="P55" i="19"/>
  <c r="O55" i="19"/>
  <c r="P50" i="18" l="1"/>
  <c r="O50" i="1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38" i="19" l="1"/>
  <c r="O138" i="19"/>
  <c r="P137" i="19"/>
  <c r="O137" i="19"/>
  <c r="P136" i="19"/>
  <c r="O136" i="19"/>
  <c r="P135" i="19"/>
  <c r="O135" i="19"/>
  <c r="P134" i="19"/>
  <c r="O134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P10" i="26"/>
  <c r="P34" i="26" s="1"/>
  <c r="B6" i="4"/>
  <c r="C6" i="4"/>
  <c r="O94" i="19"/>
  <c r="O27" i="10" l="1"/>
  <c r="O13" i="10"/>
  <c r="P34" i="19"/>
  <c r="P47" i="19"/>
  <c r="P46" i="19"/>
  <c r="P45" i="19"/>
  <c r="P44" i="19"/>
  <c r="P43" i="19"/>
  <c r="P42" i="19"/>
  <c r="P41" i="19"/>
  <c r="P40" i="19"/>
  <c r="P39" i="19"/>
  <c r="P38" i="19"/>
  <c r="P37" i="19"/>
  <c r="P36" i="19"/>
  <c r="P35" i="19"/>
  <c r="P33" i="19"/>
  <c r="P32" i="19"/>
  <c r="P31" i="19"/>
  <c r="P48" i="19"/>
  <c r="P30" i="19"/>
  <c r="P29" i="19"/>
  <c r="P28" i="19"/>
  <c r="P13" i="25"/>
  <c r="O13" i="25"/>
  <c r="P12" i="25"/>
  <c r="O12" i="25"/>
  <c r="P11" i="25"/>
  <c r="O11" i="25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15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26" i="19"/>
  <c r="O113" i="19"/>
  <c r="O54" i="19"/>
  <c r="O15" i="17"/>
  <c r="P15" i="25" l="1"/>
  <c r="C4" i="4" s="1"/>
  <c r="O15" i="25"/>
  <c r="B4" i="4" s="1"/>
  <c r="F109" i="19"/>
  <c r="P13" i="17"/>
  <c r="O13" i="17"/>
  <c r="P12" i="17"/>
  <c r="O12" i="17"/>
  <c r="P11" i="17"/>
  <c r="O11" i="17"/>
  <c r="P10" i="17"/>
  <c r="O10" i="17"/>
  <c r="P15" i="17"/>
  <c r="P14" i="17"/>
  <c r="O14" i="17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23" i="10"/>
  <c r="M23" i="10"/>
  <c r="L23" i="10"/>
  <c r="K23" i="10"/>
  <c r="J23" i="10"/>
  <c r="I23" i="10"/>
  <c r="H23" i="10"/>
  <c r="G23" i="10"/>
  <c r="F23" i="10"/>
  <c r="E23" i="10"/>
  <c r="D23" i="10"/>
  <c r="C23" i="10"/>
  <c r="P22" i="10"/>
  <c r="O22" i="10"/>
  <c r="P21" i="10"/>
  <c r="O21" i="10"/>
  <c r="P15" i="10"/>
  <c r="P14" i="10"/>
  <c r="P13" i="10"/>
  <c r="P12" i="10"/>
  <c r="P11" i="10"/>
  <c r="P10" i="10"/>
  <c r="P9" i="10"/>
  <c r="P36" i="8"/>
  <c r="O36" i="8"/>
  <c r="P35" i="8"/>
  <c r="O35" i="8"/>
  <c r="P34" i="8"/>
  <c r="O34" i="8"/>
  <c r="P33" i="8"/>
  <c r="O33" i="8"/>
  <c r="P32" i="8"/>
  <c r="O32" i="8"/>
  <c r="P31" i="8"/>
  <c r="O31" i="8"/>
  <c r="P30" i="8"/>
  <c r="O30" i="8"/>
  <c r="P29" i="8"/>
  <c r="O29" i="8"/>
  <c r="P38" i="8"/>
  <c r="O38" i="8"/>
  <c r="P37" i="8"/>
  <c r="O37" i="8"/>
  <c r="N40" i="8"/>
  <c r="M40" i="8"/>
  <c r="L40" i="8"/>
  <c r="K40" i="8"/>
  <c r="J40" i="8"/>
  <c r="I40" i="8"/>
  <c r="H40" i="8"/>
  <c r="G40" i="8"/>
  <c r="F40" i="8"/>
  <c r="E40" i="8"/>
  <c r="D40" i="8"/>
  <c r="C40" i="8"/>
  <c r="P39" i="8"/>
  <c r="O39" i="8"/>
  <c r="P28" i="8"/>
  <c r="O28" i="8"/>
  <c r="P21" i="19"/>
  <c r="O21" i="19"/>
  <c r="P20" i="19"/>
  <c r="O20" i="19"/>
  <c r="P19" i="19"/>
  <c r="P18" i="19"/>
  <c r="O18" i="19"/>
  <c r="P17" i="19"/>
  <c r="O17" i="19"/>
  <c r="P16" i="19"/>
  <c r="O16" i="19"/>
  <c r="P16" i="17"/>
  <c r="P9" i="17"/>
  <c r="P18" i="12"/>
  <c r="P16" i="12"/>
  <c r="P9" i="12"/>
  <c r="P94" i="19"/>
  <c r="P49" i="19"/>
  <c r="P27" i="19"/>
  <c r="P23" i="8"/>
  <c r="P22" i="8"/>
  <c r="P21" i="8"/>
  <c r="P16" i="8"/>
  <c r="P7" i="8"/>
  <c r="P9" i="20"/>
  <c r="P10" i="14"/>
  <c r="P9" i="14"/>
  <c r="P10" i="16"/>
  <c r="P9" i="16"/>
  <c r="P8" i="10"/>
  <c r="O23" i="10" l="1"/>
  <c r="P12" i="23"/>
  <c r="C13" i="4" s="1"/>
  <c r="P23" i="10"/>
  <c r="O12" i="24"/>
  <c r="B15" i="4" s="1"/>
  <c r="P12" i="24"/>
  <c r="C15" i="4" s="1"/>
  <c r="P40" i="8"/>
  <c r="O40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68" i="19"/>
  <c r="P68" i="19"/>
  <c r="O69" i="19"/>
  <c r="P69" i="19"/>
  <c r="O70" i="19"/>
  <c r="P70" i="19"/>
  <c r="O71" i="19"/>
  <c r="P7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C90" i="19"/>
  <c r="D90" i="19"/>
  <c r="E90" i="19"/>
  <c r="F90" i="19"/>
  <c r="G90" i="19"/>
  <c r="H90" i="19"/>
  <c r="I90" i="19"/>
  <c r="J90" i="19"/>
  <c r="K90" i="19"/>
  <c r="L90" i="19"/>
  <c r="M90" i="19"/>
  <c r="N90" i="19"/>
  <c r="O62" i="19"/>
  <c r="P62" i="19"/>
  <c r="O63" i="19"/>
  <c r="P63" i="19"/>
  <c r="C64" i="19"/>
  <c r="D64" i="19"/>
  <c r="E64" i="19"/>
  <c r="F64" i="19"/>
  <c r="G64" i="19"/>
  <c r="H64" i="19"/>
  <c r="I64" i="19"/>
  <c r="J64" i="19"/>
  <c r="K64" i="19"/>
  <c r="L64" i="19"/>
  <c r="M64" i="19"/>
  <c r="N64" i="19"/>
  <c r="P11" i="19" l="1"/>
  <c r="O11" i="19"/>
  <c r="P64" i="19"/>
  <c r="P90" i="19"/>
  <c r="O90" i="19"/>
  <c r="O64" i="19"/>
  <c r="P35" i="10" l="1"/>
  <c r="P34" i="10"/>
  <c r="P33" i="10"/>
  <c r="P28" i="10"/>
  <c r="P27" i="10"/>
  <c r="P16" i="10"/>
  <c r="P146" i="19"/>
  <c r="P145" i="19"/>
  <c r="P144" i="19"/>
  <c r="P139" i="19"/>
  <c r="P133" i="19"/>
  <c r="P128" i="19"/>
  <c r="P127" i="19"/>
  <c r="P126" i="19"/>
  <c r="P121" i="19"/>
  <c r="P120" i="19"/>
  <c r="P119" i="19"/>
  <c r="P114" i="19"/>
  <c r="P113" i="19"/>
  <c r="P108" i="19"/>
  <c r="P107" i="19"/>
  <c r="P102" i="19"/>
  <c r="P101" i="19"/>
  <c r="P96" i="19"/>
  <c r="P95" i="19"/>
  <c r="P57" i="19"/>
  <c r="P54" i="19"/>
  <c r="P22" i="19"/>
  <c r="P15" i="19"/>
  <c r="O15" i="19"/>
  <c r="O127" i="19" l="1"/>
  <c r="N115" i="19" l="1"/>
  <c r="M115" i="19"/>
  <c r="L115" i="19"/>
  <c r="K115" i="19"/>
  <c r="J115" i="19"/>
  <c r="I115" i="19"/>
  <c r="H115" i="19"/>
  <c r="G115" i="19"/>
  <c r="E115" i="19"/>
  <c r="D115" i="19"/>
  <c r="C115" i="19"/>
  <c r="O114" i="19"/>
  <c r="P115" i="19" l="1"/>
  <c r="O115" i="19"/>
  <c r="E50" i="19" l="1"/>
  <c r="F50" i="19"/>
  <c r="G50" i="19"/>
  <c r="H50" i="19"/>
  <c r="I50" i="19"/>
  <c r="J50" i="19"/>
  <c r="K50" i="19"/>
  <c r="L50" i="19"/>
  <c r="M50" i="19"/>
  <c r="N50" i="19"/>
  <c r="E58" i="19"/>
  <c r="F58" i="19"/>
  <c r="G58" i="19"/>
  <c r="H58" i="19"/>
  <c r="I58" i="19"/>
  <c r="J58" i="19"/>
  <c r="K58" i="19"/>
  <c r="L58" i="19"/>
  <c r="M58" i="19"/>
  <c r="N58" i="19"/>
  <c r="O120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O128" i="19"/>
  <c r="N109" i="19"/>
  <c r="M109" i="19"/>
  <c r="L109" i="19"/>
  <c r="K109" i="19"/>
  <c r="J109" i="19"/>
  <c r="I109" i="19"/>
  <c r="H109" i="19"/>
  <c r="G109" i="19"/>
  <c r="E109" i="19"/>
  <c r="D109" i="19"/>
  <c r="C109" i="19"/>
  <c r="O108" i="19"/>
  <c r="O107" i="19"/>
  <c r="D50" i="19"/>
  <c r="C50" i="19"/>
  <c r="N140" i="19"/>
  <c r="M140" i="19"/>
  <c r="L140" i="19"/>
  <c r="K140" i="19"/>
  <c r="J140" i="19"/>
  <c r="I140" i="19"/>
  <c r="H140" i="19"/>
  <c r="G140" i="19"/>
  <c r="F140" i="19"/>
  <c r="E140" i="19"/>
  <c r="D140" i="19"/>
  <c r="C140" i="19"/>
  <c r="O139" i="19"/>
  <c r="O133" i="19"/>
  <c r="O95" i="19"/>
  <c r="O9" i="16"/>
  <c r="N147" i="19"/>
  <c r="M147" i="19"/>
  <c r="L147" i="19"/>
  <c r="K147" i="19"/>
  <c r="J147" i="19"/>
  <c r="I147" i="19"/>
  <c r="H147" i="19"/>
  <c r="G147" i="19"/>
  <c r="F147" i="19"/>
  <c r="E147" i="19"/>
  <c r="D147" i="19"/>
  <c r="C147" i="19"/>
  <c r="O146" i="19"/>
  <c r="O145" i="19"/>
  <c r="O144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19" i="19"/>
  <c r="N103" i="19"/>
  <c r="M103" i="19"/>
  <c r="L103" i="19"/>
  <c r="K103" i="19"/>
  <c r="J103" i="19"/>
  <c r="I103" i="19"/>
  <c r="H103" i="19"/>
  <c r="G103" i="19"/>
  <c r="F103" i="19"/>
  <c r="E103" i="19"/>
  <c r="D103" i="19"/>
  <c r="C103" i="19"/>
  <c r="O102" i="19"/>
  <c r="O101" i="19"/>
  <c r="N97" i="19"/>
  <c r="M97" i="19"/>
  <c r="L97" i="19"/>
  <c r="K97" i="19"/>
  <c r="J97" i="19"/>
  <c r="I97" i="19"/>
  <c r="H97" i="19"/>
  <c r="G97" i="19"/>
  <c r="F97" i="19"/>
  <c r="E97" i="19"/>
  <c r="D97" i="19"/>
  <c r="C97" i="19"/>
  <c r="O96" i="19"/>
  <c r="D58" i="19"/>
  <c r="C58" i="19"/>
  <c r="O57" i="19"/>
  <c r="N23" i="19"/>
  <c r="M23" i="19"/>
  <c r="L23" i="19"/>
  <c r="K23" i="19"/>
  <c r="J23" i="19"/>
  <c r="I23" i="19"/>
  <c r="H23" i="19"/>
  <c r="G23" i="19"/>
  <c r="F23" i="19"/>
  <c r="E23" i="19"/>
  <c r="D23" i="19"/>
  <c r="C23" i="19"/>
  <c r="O22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7" i="8"/>
  <c r="N17" i="10"/>
  <c r="M17" i="10"/>
  <c r="L17" i="10"/>
  <c r="K17" i="10"/>
  <c r="J17" i="10"/>
  <c r="I17" i="10"/>
  <c r="H17" i="10"/>
  <c r="G17" i="10"/>
  <c r="F17" i="10"/>
  <c r="E17" i="10"/>
  <c r="D17" i="10"/>
  <c r="C17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O35" i="10"/>
  <c r="O33" i="10"/>
  <c r="O16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6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29" i="10"/>
  <c r="M29" i="10"/>
  <c r="L29" i="10"/>
  <c r="K29" i="10"/>
  <c r="J29" i="10"/>
  <c r="I29" i="10"/>
  <c r="H29" i="10"/>
  <c r="G29" i="10"/>
  <c r="F29" i="10"/>
  <c r="E29" i="10"/>
  <c r="D29" i="10"/>
  <c r="C29" i="10"/>
  <c r="O28" i="10"/>
  <c r="N24" i="8"/>
  <c r="M24" i="8"/>
  <c r="L24" i="8"/>
  <c r="K24" i="8"/>
  <c r="J24" i="8"/>
  <c r="I24" i="8"/>
  <c r="H24" i="8"/>
  <c r="G24" i="8"/>
  <c r="F24" i="8"/>
  <c r="E24" i="8"/>
  <c r="D24" i="8"/>
  <c r="C24" i="8"/>
  <c r="O23" i="8"/>
  <c r="O22" i="8"/>
  <c r="O21" i="8"/>
  <c r="N17" i="8"/>
  <c r="M17" i="8"/>
  <c r="L17" i="8"/>
  <c r="K17" i="8"/>
  <c r="J17" i="8"/>
  <c r="I17" i="8"/>
  <c r="H17" i="8"/>
  <c r="F17" i="8"/>
  <c r="E17" i="8"/>
  <c r="D17" i="8"/>
  <c r="C17" i="8"/>
  <c r="P17" i="17"/>
  <c r="C9" i="4" s="1"/>
  <c r="P18" i="16" l="1"/>
  <c r="O18" i="16"/>
  <c r="O24" i="8"/>
  <c r="O36" i="10"/>
  <c r="O11" i="14"/>
  <c r="B7" i="4" s="1"/>
  <c r="P11" i="14"/>
  <c r="C7" i="4" s="1"/>
  <c r="O29" i="10"/>
  <c r="P17" i="10"/>
  <c r="P29" i="10"/>
  <c r="O17" i="10"/>
  <c r="O17" i="17"/>
  <c r="B9" i="4" s="1"/>
  <c r="P19" i="12"/>
  <c r="C14" i="4" s="1"/>
  <c r="O19" i="12"/>
  <c r="B14" i="4" s="1"/>
  <c r="P17" i="8"/>
  <c r="P24" i="8"/>
  <c r="O129" i="19"/>
  <c r="P109" i="19"/>
  <c r="P36" i="10"/>
  <c r="O17" i="8"/>
  <c r="O147" i="19"/>
  <c r="O97" i="19"/>
  <c r="O23" i="19"/>
  <c r="P50" i="19"/>
  <c r="P58" i="19"/>
  <c r="P140" i="19"/>
  <c r="O122" i="19"/>
  <c r="O103" i="19"/>
  <c r="P103" i="19"/>
  <c r="O58" i="19"/>
  <c r="P122" i="19"/>
  <c r="O50" i="19"/>
  <c r="O140" i="19"/>
  <c r="P129" i="19"/>
  <c r="P147" i="19"/>
  <c r="P97" i="19"/>
  <c r="O109" i="19"/>
  <c r="P23" i="19"/>
  <c r="P43" i="8" l="1"/>
  <c r="C10" i="4" s="1"/>
  <c r="B11" i="4"/>
  <c r="P149" i="19"/>
  <c r="C12" i="4" s="1"/>
  <c r="O149" i="19"/>
  <c r="B12" i="4" s="1"/>
  <c r="O43" i="8"/>
  <c r="B10" i="4" s="1"/>
  <c r="O38" i="10"/>
  <c r="B8" i="4" s="1"/>
  <c r="P38" i="10"/>
  <c r="C8" i="4" s="1"/>
  <c r="C11" i="4"/>
  <c r="B18" i="4" l="1"/>
  <c r="C18" i="4"/>
</calcChain>
</file>

<file path=xl/sharedStrings.xml><?xml version="1.0" encoding="utf-8"?>
<sst xmlns="http://schemas.openxmlformats.org/spreadsheetml/2006/main" count="444" uniqueCount="144">
  <si>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</si>
  <si>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</si>
  <si>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</si>
  <si>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</si>
  <si>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</si>
  <si>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</si>
  <si>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</si>
  <si>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</si>
  <si>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</si>
  <si>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</si>
  <si>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</si>
  <si>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</si>
  <si>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</si>
  <si>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</si>
  <si>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</si>
  <si>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</si>
  <si>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</si>
  <si>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</si>
  <si>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</si>
  <si>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</si>
  <si>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</si>
  <si>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</si>
  <si>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</si>
  <si>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</si>
  <si>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</si>
  <si>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</si>
  <si>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</si>
  <si>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</si>
  <si>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</si>
  <si>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</si>
  <si>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</si>
  <si>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</si>
  <si>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</si>
  <si>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</si>
  <si>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</si>
  <si>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</si>
  <si>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</si>
  <si>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</si>
  <si>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</si>
  <si>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</si>
  <si>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</si>
  <si>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</si>
  <si>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</si>
  <si>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</si>
  <si>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</si>
  <si>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</si>
  <si>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</si>
  <si>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</si>
  <si>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</si>
  <si>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</si>
  <si>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</si>
  <si>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</si>
  <si>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</si>
  <si>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</si>
  <si>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</si>
  <si>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</si>
  <si>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</si>
  <si>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</si>
  <si>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</si>
  <si>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</si>
  <si>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</si>
  <si>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</si>
  <si>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</si>
  <si>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</si>
  <si>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</si>
  <si>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</si>
  <si>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</si>
  <si>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</si>
  <si>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</si>
  <si>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</si>
  <si>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</si>
  <si>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</si>
  <si>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</si>
  <si>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</si>
  <si>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</si>
  <si>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</si>
  <si>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</si>
  <si>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</si>
  <si>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</si>
  <si>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</si>
  <si>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</si>
  <si>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</si>
  <si>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</si>
  <si>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</si>
  <si>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</si>
  <si>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</si>
  <si>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</si>
  <si>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</si>
  <si>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</si>
  <si>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</si>
  <si>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</si>
  <si>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</si>
  <si>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Ananda Vrindavana dasi</t>
  </si>
  <si>
    <t>Anesh Singh</t>
  </si>
  <si>
    <t>Bhakta Nilaya</t>
  </si>
  <si>
    <t>SSRRT Book Counter</t>
  </si>
  <si>
    <t>Gaura Premi Devi Dasi</t>
  </si>
  <si>
    <t>Harichunder Das</t>
  </si>
  <si>
    <t>Hari Katha Das and Kunja Lila dasi</t>
  </si>
  <si>
    <t>Hemanga Caitanya Das</t>
  </si>
  <si>
    <t>Smita Krishna Das</t>
  </si>
  <si>
    <t>Radhika Raman Das</t>
  </si>
  <si>
    <t>Induprabha Devi Dasi</t>
  </si>
  <si>
    <t xml:space="preserve">Lotus Market </t>
  </si>
  <si>
    <t>Lotus Park Namahatta</t>
  </si>
  <si>
    <t>Nikunja Seva dasi</t>
  </si>
  <si>
    <t>Prashina</t>
  </si>
  <si>
    <t>Radhanath’s Gifts</t>
  </si>
  <si>
    <t>Paramatma Das</t>
  </si>
  <si>
    <t>Sarnia Pinetown Namahatta</t>
  </si>
  <si>
    <t>Hare Krishna Challengers</t>
  </si>
  <si>
    <t>Srila Prabhupada's Warriors</t>
  </si>
  <si>
    <t>The Brhat Mrdanga Team</t>
  </si>
  <si>
    <t>Exclusive Books</t>
  </si>
  <si>
    <t>MONTH : August 2025</t>
  </si>
  <si>
    <t>SATYABHAMA DEVI DASI/VINATA DEVI DASI/AKUTI DEVI DASI</t>
  </si>
  <si>
    <t>GIFTSHOP TEAM</t>
  </si>
  <si>
    <t>ACHARYA RATNA DAS AND SHYAMA VILASINI DEVI DASI</t>
  </si>
  <si>
    <t>RAM SEVAK DAS</t>
  </si>
  <si>
    <t>TUESDAY HARINAAM TEAM</t>
  </si>
  <si>
    <t>SRIDAM DAS</t>
  </si>
  <si>
    <t>HANSAVATAR DAS AND OJASVINI DEVI DASI</t>
  </si>
  <si>
    <t>BHAVA BHAKTI DEVI DASI</t>
  </si>
  <si>
    <t>VIDURA DAS</t>
  </si>
  <si>
    <t>Sandton BTG team</t>
  </si>
  <si>
    <t>Ashveer Singh</t>
  </si>
  <si>
    <t>Damodar das (BCais)</t>
  </si>
  <si>
    <t>Deepak Kumar</t>
  </si>
  <si>
    <t xml:space="preserve">Radhakund devi dasi </t>
  </si>
  <si>
    <t>Team AGTSP</t>
  </si>
  <si>
    <t>Acyuta Kesava Dasa</t>
  </si>
  <si>
    <t>Bimal Prabhu</t>
  </si>
  <si>
    <t>Congregation</t>
  </si>
  <si>
    <t>UMAPATI PRABHU</t>
  </si>
  <si>
    <t>TEMPLE STORE</t>
  </si>
  <si>
    <t>BHAKTA CHRIS BRIAN</t>
  </si>
  <si>
    <t>BHAKTA MAYA</t>
  </si>
  <si>
    <t>HARE KRISHNA TRAINING CENTRE</t>
  </si>
  <si>
    <t>GIFT SHOP</t>
  </si>
  <si>
    <t>KRISHNA KIDS SENA</t>
  </si>
  <si>
    <t>SHASHIKALA SOLANKI</t>
  </si>
  <si>
    <t>Temple scores</t>
  </si>
  <si>
    <t>ISKCON WARRI</t>
  </si>
  <si>
    <t>load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</si>
</sst>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Summary!$C$27:$C$34</c:f>
              <c:numCache>
                <c:formatCode>General</c:formatCode>
                <c:ptCount val="8"/>
                <c:pt idx="0">
                  <c:v>6604</c:v>
                </c:pt>
                <c:pt idx="1">
                  <c:v>7104</c:v>
                </c:pt>
                <c:pt idx="2">
                  <c:v>7058</c:v>
                </c:pt>
                <c:pt idx="3" formatCode="0">
                  <c:v>5230</c:v>
                </c:pt>
                <c:pt idx="4">
                  <c:v>8816</c:v>
                </c:pt>
                <c:pt idx="5">
                  <c:v>4042</c:v>
                </c:pt>
                <c:pt idx="6">
                  <c:v>5916</c:v>
                </c:pt>
                <c:pt idx="7">
                  <c:v>10512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4"/>
                <c:pt idx="0">
                  <c:v>427</c:v>
                </c:pt>
                <c:pt idx="1" formatCode="General">
                  <c:v>7268</c:v>
                </c:pt>
                <c:pt idx="2">
                  <c:v>830</c:v>
                </c:pt>
                <c:pt idx="3">
                  <c:v>1987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4"/>
                <c:pt idx="0">
                  <c:v>Kenya</c:v>
                </c:pt>
                <c:pt idx="1">
                  <c:v>Mauritius</c:v>
                </c:pt>
                <c:pt idx="2">
                  <c:v>Nigeria</c:v>
                </c:pt>
                <c:pt idx="3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4"/>
                <c:pt idx="0">
                  <c:v>435.5</c:v>
                </c:pt>
                <c:pt idx="1">
                  <c:v>3181</c:v>
                </c:pt>
                <c:pt idx="2">
                  <c:v>538</c:v>
                </c:pt>
                <c:pt idx="3">
                  <c:v>1446.3000000000002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81</v>
      </c>
    </row>
    <row r="3" spans="2:16" ht="13.2">
      <c r="B3" s="2" t="s">
        <v>114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41</v>
      </c>
    </row>
    <row r="3" spans="2:16" ht="13.2">
      <c r="B3" s="2" t="s">
        <v>114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87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/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9" si="0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88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0</v>
      </c>
      <c r="H16" s="40">
        <f t="shared" si="5"/>
        <v>0</v>
      </c>
      <c r="I16" s="40">
        <f t="shared" si="5"/>
        <v>0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0</v>
      </c>
      <c r="P16" s="42">
        <f t="shared" si="5"/>
        <v>0</v>
      </c>
    </row>
    <row r="19" spans="2:16" ht="10.8" thickBot="1">
      <c r="B19" s="32" t="s">
        <v>89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90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0</v>
      </c>
      <c r="P34" s="46">
        <f>P10+P16+P24+P31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46</v>
      </c>
    </row>
    <row r="3" spans="2:16" ht="13.2">
      <c r="B3" s="2" t="s">
        <v>114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40"/>
  <sheetViews>
    <sheetView tabSelected="1" zoomScaleNormal="100" workbookViewId="0">
      <selection activeCell="B4" sqref="B4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114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133</v>
      </c>
      <c r="C8" s="134"/>
      <c r="D8" s="47">
        <v>1</v>
      </c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 t="shared" ref="O8:O12" si="0">SUM(F8:N8)+(E8*18)+(D8*9)</f>
        <v>9</v>
      </c>
      <c r="P8" s="36">
        <f t="shared" ref="P8" si="1">(D8*$D$4)+(E8*$E$4)+(F8*$F$4)+(G8*$G$4)+(H8*$H$4)+(I8*$I$4)+(J8*$J$4)+(K8*$K$4)+(L8*$L$4)+(M8*$M$4)+(N8*$N$4)</f>
        <v>36</v>
      </c>
    </row>
    <row r="9" spans="2:16">
      <c r="B9" s="52" t="s">
        <v>134</v>
      </c>
      <c r="C9" s="134"/>
      <c r="D9" s="47">
        <v>1</v>
      </c>
      <c r="E9" s="48">
        <v>1</v>
      </c>
      <c r="F9" s="49"/>
      <c r="G9" s="53"/>
      <c r="H9" s="54"/>
      <c r="I9" s="55"/>
      <c r="J9" s="54"/>
      <c r="K9" s="53"/>
      <c r="L9" s="56"/>
      <c r="M9" s="53"/>
      <c r="N9" s="54"/>
      <c r="O9" s="110">
        <f t="shared" si="0"/>
        <v>27</v>
      </c>
      <c r="P9" s="36">
        <f t="shared" ref="P9:P15" si="2">(D9*$D$4)+(E9*$E$4)+(F9*$F$4)+(G9*$G$4)+(H9*$H$4)+(I9*$I$4)+(J9*$J$4)+(K9*$K$4)+(L9*$L$4)+(M9*$M$4)+(N9*$N$4)</f>
        <v>108</v>
      </c>
    </row>
    <row r="10" spans="2:16">
      <c r="B10" s="52" t="s">
        <v>135</v>
      </c>
      <c r="C10" s="134"/>
      <c r="D10" s="47"/>
      <c r="E10" s="48"/>
      <c r="F10" s="49"/>
      <c r="G10" s="53">
        <v>30</v>
      </c>
      <c r="H10" s="54"/>
      <c r="I10" s="55">
        <v>5</v>
      </c>
      <c r="J10" s="54"/>
      <c r="K10" s="53"/>
      <c r="L10" s="56"/>
      <c r="M10" s="53"/>
      <c r="N10" s="54"/>
      <c r="O10" s="110">
        <f t="shared" si="0"/>
        <v>35</v>
      </c>
      <c r="P10" s="36">
        <f t="shared" si="2"/>
        <v>10</v>
      </c>
    </row>
    <row r="11" spans="2:16">
      <c r="B11" s="52" t="s">
        <v>136</v>
      </c>
      <c r="C11" s="134"/>
      <c r="D11" s="47"/>
      <c r="E11" s="48"/>
      <c r="F11" s="49"/>
      <c r="G11" s="53">
        <v>20</v>
      </c>
      <c r="H11" s="54"/>
      <c r="I11" s="55">
        <v>20</v>
      </c>
      <c r="J11" s="54"/>
      <c r="K11" s="53"/>
      <c r="L11" s="56"/>
      <c r="M11" s="53"/>
      <c r="N11" s="54"/>
      <c r="O11" s="110">
        <f t="shared" si="0"/>
        <v>40</v>
      </c>
      <c r="P11" s="36">
        <f t="shared" si="2"/>
        <v>15</v>
      </c>
    </row>
    <row r="12" spans="2:16">
      <c r="B12" s="52" t="s">
        <v>137</v>
      </c>
      <c r="C12" s="134"/>
      <c r="D12" s="47"/>
      <c r="E12" s="48"/>
      <c r="F12" s="49"/>
      <c r="G12" s="53"/>
      <c r="H12" s="54"/>
      <c r="I12" s="55"/>
      <c r="J12" s="54"/>
      <c r="K12" s="53">
        <v>100</v>
      </c>
      <c r="L12" s="56"/>
      <c r="M12" s="53"/>
      <c r="N12" s="54"/>
      <c r="O12" s="110">
        <f t="shared" si="0"/>
        <v>100</v>
      </c>
      <c r="P12" s="36">
        <f t="shared" si="2"/>
        <v>100</v>
      </c>
    </row>
    <row r="13" spans="2:16">
      <c r="B13" s="52" t="s">
        <v>138</v>
      </c>
      <c r="C13" s="134"/>
      <c r="D13" s="47"/>
      <c r="E13" s="48"/>
      <c r="F13" s="49">
        <v>10</v>
      </c>
      <c r="G13" s="53">
        <v>40</v>
      </c>
      <c r="H13" s="54"/>
      <c r="I13" s="55"/>
      <c r="J13" s="54"/>
      <c r="K13" s="53">
        <v>6</v>
      </c>
      <c r="L13" s="56"/>
      <c r="M13" s="53"/>
      <c r="N13" s="54">
        <v>14</v>
      </c>
      <c r="O13" s="110">
        <f>SUM(F13:N13)+(E13*18)+(D13*9)</f>
        <v>70</v>
      </c>
      <c r="P13" s="36">
        <f t="shared" si="2"/>
        <v>45</v>
      </c>
    </row>
    <row r="14" spans="2:16">
      <c r="B14" s="52" t="s">
        <v>139</v>
      </c>
      <c r="C14" s="134"/>
      <c r="D14" s="47"/>
      <c r="E14" s="48"/>
      <c r="F14" s="49"/>
      <c r="G14" s="53">
        <v>102</v>
      </c>
      <c r="H14" s="54"/>
      <c r="I14" s="55">
        <v>12</v>
      </c>
      <c r="J14" s="54"/>
      <c r="K14" s="53">
        <v>10</v>
      </c>
      <c r="L14" s="56"/>
      <c r="M14" s="53"/>
      <c r="N14" s="54">
        <v>4</v>
      </c>
      <c r="O14" s="110">
        <f t="shared" ref="O14:O15" si="3">SUM(F14:N14)+(E14*18)+(D14*9)</f>
        <v>128</v>
      </c>
      <c r="P14" s="36">
        <f t="shared" si="2"/>
        <v>49.5</v>
      </c>
    </row>
    <row r="15" spans="2:16">
      <c r="B15" s="52" t="s">
        <v>140</v>
      </c>
      <c r="C15" s="134"/>
      <c r="D15" s="47"/>
      <c r="E15" s="48">
        <v>1</v>
      </c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3"/>
        <v>18</v>
      </c>
      <c r="P15" s="36">
        <f t="shared" si="2"/>
        <v>72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 t="shared" ref="O16" si="4">SUM(F16:N16)</f>
        <v>0</v>
      </c>
      <c r="P16" s="36">
        <f t="shared" ref="P16" si="5">(D16*$D$4)+(E16*$E$4)+(F16*$F$4)+(G16*$G$4)+(H16*$H$4)+(I16*$I$4)+(J16*$J$4)+(K16*$K$4)+(L16*$L$4)+(M16*$M$4)+(N16*$N$4)</f>
        <v>0</v>
      </c>
    </row>
    <row r="17" spans="2:16" ht="10.8" thickBot="1">
      <c r="B17" s="37" t="s">
        <v>21</v>
      </c>
      <c r="C17" s="37">
        <f t="shared" ref="C17:P17" si="6">SUM(C8:C16)</f>
        <v>0</v>
      </c>
      <c r="D17" s="37">
        <f t="shared" si="6"/>
        <v>2</v>
      </c>
      <c r="E17" s="37">
        <f t="shared" si="6"/>
        <v>2</v>
      </c>
      <c r="F17" s="37">
        <f t="shared" si="6"/>
        <v>10</v>
      </c>
      <c r="G17" s="37">
        <f t="shared" si="6"/>
        <v>192</v>
      </c>
      <c r="H17" s="37">
        <f t="shared" si="6"/>
        <v>0</v>
      </c>
      <c r="I17" s="37">
        <f t="shared" si="6"/>
        <v>37</v>
      </c>
      <c r="J17" s="37">
        <f t="shared" si="6"/>
        <v>0</v>
      </c>
      <c r="K17" s="37">
        <f t="shared" si="6"/>
        <v>116</v>
      </c>
      <c r="L17" s="37">
        <f t="shared" si="6"/>
        <v>0</v>
      </c>
      <c r="M17" s="37">
        <f t="shared" si="6"/>
        <v>0</v>
      </c>
      <c r="N17" s="37">
        <f t="shared" si="6"/>
        <v>18</v>
      </c>
      <c r="O17" s="37">
        <f t="shared" si="6"/>
        <v>427</v>
      </c>
      <c r="P17" s="37">
        <f t="shared" si="6"/>
        <v>435.5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 hidden="1"/>
    <row r="20" spans="2:16" ht="10.8" hidden="1" thickBot="1">
      <c r="B20" s="32" t="s">
        <v>73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 ht="12" hidden="1" customHeight="1">
      <c r="B21" s="148"/>
      <c r="C21" s="47"/>
      <c r="D21" s="48"/>
      <c r="E21" s="48"/>
      <c r="F21" s="152"/>
      <c r="G21" s="149"/>
      <c r="H21" s="54"/>
      <c r="I21" s="150"/>
      <c r="J21" s="54"/>
      <c r="K21" s="149"/>
      <c r="L21" s="151"/>
      <c r="M21" s="53"/>
      <c r="N21" s="103"/>
      <c r="O21" s="35">
        <f>SUM(F21:N21)</f>
        <v>0</v>
      </c>
      <c r="P21" s="36">
        <f t="shared" ref="P21:P22" si="7">(D21*$D$4)+(E21*$E$4)+(F21*$F$4)+(G21*$G$4)+(H21*$H$4)+(I21*$I$4)+(J21*$J$4)+(K21*$K$4)+(L21*$L$4)+(M21*$M$4)+(N21*$N$4)</f>
        <v>0</v>
      </c>
    </row>
    <row r="22" spans="2:16" hidden="1">
      <c r="B22" s="148"/>
      <c r="C22" s="47"/>
      <c r="D22" s="48"/>
      <c r="E22" s="48"/>
      <c r="F22" s="104"/>
      <c r="G22" s="106"/>
      <c r="H22" s="105"/>
      <c r="I22" s="106"/>
      <c r="J22" s="107"/>
      <c r="K22" s="106"/>
      <c r="L22" s="107"/>
      <c r="M22" s="108"/>
      <c r="N22" s="103"/>
      <c r="O22" s="35">
        <f>SUM(F22:N22)</f>
        <v>0</v>
      </c>
      <c r="P22" s="36">
        <f t="shared" si="7"/>
        <v>0</v>
      </c>
    </row>
    <row r="23" spans="2:16" ht="10.8" hidden="1" thickBot="1">
      <c r="B23" s="37" t="s">
        <v>21</v>
      </c>
      <c r="C23" s="37">
        <f t="shared" ref="C23:P23" si="8">SUM(C21:C22)</f>
        <v>0</v>
      </c>
      <c r="D23" s="37">
        <f t="shared" si="8"/>
        <v>0</v>
      </c>
      <c r="E23" s="37">
        <f t="shared" si="8"/>
        <v>0</v>
      </c>
      <c r="F23" s="37">
        <f t="shared" si="8"/>
        <v>0</v>
      </c>
      <c r="G23" s="37">
        <f t="shared" si="8"/>
        <v>0</v>
      </c>
      <c r="H23" s="37">
        <f t="shared" si="8"/>
        <v>0</v>
      </c>
      <c r="I23" s="37">
        <f t="shared" si="8"/>
        <v>0</v>
      </c>
      <c r="J23" s="37">
        <f t="shared" si="8"/>
        <v>0</v>
      </c>
      <c r="K23" s="37">
        <f t="shared" si="8"/>
        <v>0</v>
      </c>
      <c r="L23" s="37">
        <f t="shared" si="8"/>
        <v>0</v>
      </c>
      <c r="M23" s="37">
        <f t="shared" si="8"/>
        <v>0</v>
      </c>
      <c r="N23" s="37">
        <f t="shared" si="8"/>
        <v>0</v>
      </c>
      <c r="O23" s="37">
        <f t="shared" si="8"/>
        <v>0</v>
      </c>
      <c r="P23" s="109">
        <f t="shared" si="8"/>
        <v>0</v>
      </c>
    </row>
    <row r="24" spans="2:16" hidden="1"/>
    <row r="25" spans="2:16" hidden="1"/>
    <row r="26" spans="2:16" ht="10.8" hidden="1" thickBot="1">
      <c r="B26" s="32" t="s">
        <v>91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2:16" ht="12" hidden="1" customHeight="1">
      <c r="B27" s="183"/>
      <c r="C27" s="47"/>
      <c r="D27" s="48"/>
      <c r="E27" s="48"/>
      <c r="F27" s="152"/>
      <c r="G27" s="149"/>
      <c r="H27" s="54"/>
      <c r="I27" s="150"/>
      <c r="J27" s="54"/>
      <c r="K27" s="149"/>
      <c r="L27" s="151"/>
      <c r="M27" s="53"/>
      <c r="N27" s="103"/>
      <c r="O27" s="110">
        <f>SUM(F27:N27)+(E27*18)+(D27*9)</f>
        <v>0</v>
      </c>
      <c r="P27" s="36">
        <f t="shared" ref="P27:P28" si="9">(D27*$D$4)+(E27*$E$4)+(F27*$F$4)+(G27*$G$4)+(H27*$H$4)+(I27*$I$4)+(J27*$J$4)+(K27*$K$4)+(L27*$L$4)+(M27*$M$4)+(N27*$N$4)</f>
        <v>0</v>
      </c>
    </row>
    <row r="28" spans="2:16" hidden="1">
      <c r="B28" s="148"/>
      <c r="C28" s="47"/>
      <c r="D28" s="48"/>
      <c r="E28" s="48"/>
      <c r="F28" s="104"/>
      <c r="G28" s="106"/>
      <c r="H28" s="105"/>
      <c r="I28" s="106"/>
      <c r="J28" s="107"/>
      <c r="K28" s="106"/>
      <c r="L28" s="107"/>
      <c r="M28" s="108"/>
      <c r="N28" s="103"/>
      <c r="O28" s="35">
        <f>SUM(F28:N28)</f>
        <v>0</v>
      </c>
      <c r="P28" s="36">
        <f t="shared" si="9"/>
        <v>0</v>
      </c>
    </row>
    <row r="29" spans="2:16" ht="10.8" hidden="1" thickBot="1">
      <c r="B29" s="37" t="s">
        <v>21</v>
      </c>
      <c r="C29" s="37">
        <f t="shared" ref="C29:P29" si="10">SUM(C27:C28)</f>
        <v>0</v>
      </c>
      <c r="D29" s="37">
        <f t="shared" si="10"/>
        <v>0</v>
      </c>
      <c r="E29" s="37">
        <f t="shared" si="10"/>
        <v>0</v>
      </c>
      <c r="F29" s="37">
        <f t="shared" si="10"/>
        <v>0</v>
      </c>
      <c r="G29" s="37">
        <f t="shared" si="10"/>
        <v>0</v>
      </c>
      <c r="H29" s="37">
        <f t="shared" si="10"/>
        <v>0</v>
      </c>
      <c r="I29" s="37">
        <f t="shared" si="10"/>
        <v>0</v>
      </c>
      <c r="J29" s="37">
        <f t="shared" si="10"/>
        <v>0</v>
      </c>
      <c r="K29" s="37">
        <f t="shared" si="10"/>
        <v>0</v>
      </c>
      <c r="L29" s="37">
        <f t="shared" si="10"/>
        <v>0</v>
      </c>
      <c r="M29" s="37">
        <f t="shared" si="10"/>
        <v>0</v>
      </c>
      <c r="N29" s="37">
        <f t="shared" si="10"/>
        <v>0</v>
      </c>
      <c r="O29" s="37">
        <f t="shared" si="10"/>
        <v>0</v>
      </c>
      <c r="P29" s="109">
        <f t="shared" si="10"/>
        <v>0</v>
      </c>
    </row>
    <row r="30" spans="2:16" hidden="1"/>
    <row r="31" spans="2:16" hidden="1"/>
    <row r="32" spans="2:16" ht="10.8" hidden="1" thickBot="1">
      <c r="B32" s="32" t="s">
        <v>36</v>
      </c>
      <c r="C32" s="32"/>
      <c r="D32" s="32"/>
      <c r="E32" s="32"/>
      <c r="F32" s="33"/>
      <c r="G32" s="33"/>
      <c r="H32" s="33"/>
      <c r="I32" s="33"/>
      <c r="J32" s="33"/>
      <c r="K32" s="33"/>
      <c r="L32" s="33"/>
      <c r="M32" s="33"/>
      <c r="N32" s="33"/>
      <c r="O32" s="34"/>
      <c r="P32" s="34"/>
    </row>
    <row r="33" spans="2:16" hidden="1">
      <c r="B33" s="52"/>
      <c r="C33" s="5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>SUM(F33:N33)</f>
        <v>0</v>
      </c>
      <c r="P33" s="36">
        <f t="shared" ref="P33:P35" si="11">(D33*$D$4)+(E33*$E$4)+(F33*$F$4)+(G33*$G$4)+(H33*$H$4)+(I33*$I$4)+(J33*$J$4)+(K33*$K$4)+(L33*$L$4)+(M33*$M$4)+(N33*$N$4)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110">
        <f>SUM(F34:N34)+(E34*18)+(D34*9)</f>
        <v>0</v>
      </c>
      <c r="P34" s="36">
        <f t="shared" si="11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>SUM(C35:N35)</f>
        <v>0</v>
      </c>
      <c r="P35" s="36">
        <f t="shared" si="11"/>
        <v>0</v>
      </c>
    </row>
    <row r="36" spans="2:16" ht="10.8" hidden="1" thickBot="1">
      <c r="B36" s="37" t="s">
        <v>21</v>
      </c>
      <c r="C36" s="37">
        <f>SUM(C33:C34)</f>
        <v>0</v>
      </c>
      <c r="D36" s="37">
        <f>SUM(D33:D34)</f>
        <v>0</v>
      </c>
      <c r="E36" s="37">
        <f>SUM(E33:E34)</f>
        <v>0</v>
      </c>
      <c r="F36" s="37">
        <f t="shared" ref="F36:P36" si="12">SUM(F33:F35)</f>
        <v>0</v>
      </c>
      <c r="G36" s="37">
        <f t="shared" si="12"/>
        <v>0</v>
      </c>
      <c r="H36" s="37">
        <f t="shared" si="12"/>
        <v>0</v>
      </c>
      <c r="I36" s="37">
        <f t="shared" si="12"/>
        <v>0</v>
      </c>
      <c r="J36" s="37">
        <f t="shared" si="12"/>
        <v>0</v>
      </c>
      <c r="K36" s="37">
        <f t="shared" si="12"/>
        <v>0</v>
      </c>
      <c r="L36" s="37">
        <f t="shared" si="12"/>
        <v>0</v>
      </c>
      <c r="M36" s="37">
        <f t="shared" si="12"/>
        <v>0</v>
      </c>
      <c r="N36" s="37">
        <f t="shared" si="12"/>
        <v>0</v>
      </c>
      <c r="O36" s="37">
        <f t="shared" si="12"/>
        <v>0</v>
      </c>
      <c r="P36" s="109">
        <f t="shared" si="12"/>
        <v>0</v>
      </c>
    </row>
    <row r="37" spans="2:16" hidden="1"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46"/>
    </row>
    <row r="38" spans="2:16" hidden="1">
      <c r="N38" s="112" t="s">
        <v>28</v>
      </c>
      <c r="O38" s="111">
        <f>SUM(O23+O17+O29+O36)</f>
        <v>427</v>
      </c>
      <c r="P38" s="178">
        <f>SUM(P23+P17+P29+P36)</f>
        <v>435.5</v>
      </c>
    </row>
    <row r="39" spans="2:16" hidden="1"/>
    <row r="40" spans="2:16" hidden="1"/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79</v>
      </c>
    </row>
    <row r="3" spans="2:16" ht="13.2">
      <c r="B3" s="2" t="s">
        <v>114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R43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7" sqref="O7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8" ht="13.2">
      <c r="B1" s="2"/>
      <c r="C1" s="2"/>
      <c r="D1" s="2"/>
      <c r="E1" s="2"/>
    </row>
    <row r="2" spans="2:18" ht="13.2">
      <c r="B2" s="2" t="s">
        <v>114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8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8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8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8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8">
      <c r="B7" s="140" t="s">
        <v>115</v>
      </c>
      <c r="C7" s="147"/>
      <c r="D7" s="141"/>
      <c r="E7" s="141">
        <v>8</v>
      </c>
      <c r="F7" s="142"/>
      <c r="G7" s="143">
        <v>692</v>
      </c>
      <c r="H7" s="144"/>
      <c r="I7" s="145"/>
      <c r="J7" s="144"/>
      <c r="K7" s="143"/>
      <c r="L7" s="146"/>
      <c r="M7" s="143">
        <v>2</v>
      </c>
      <c r="N7" s="144"/>
      <c r="O7" s="110">
        <f t="shared" ref="O7" si="0">SUM(F7:N7)+(E7*18)+(D7*9)</f>
        <v>838</v>
      </c>
      <c r="P7" s="36">
        <f>(D7*$D$3)+(E7*$E$3)+(F7*$F$3)+(G7*$G$3)+(H7*$H$3)+(I7*$I$3)+(J7*$J$3)+(K7*$K$3)+(L7*$L$3)+(M7*$M$3)+(N7*$N$3)</f>
        <v>753</v>
      </c>
    </row>
    <row r="8" spans="2:18">
      <c r="B8" s="52" t="s">
        <v>116</v>
      </c>
      <c r="C8" s="147"/>
      <c r="D8" s="141"/>
      <c r="E8" s="141"/>
      <c r="F8" s="142">
        <v>170</v>
      </c>
      <c r="G8" s="143">
        <v>624</v>
      </c>
      <c r="H8" s="144"/>
      <c r="I8" s="145">
        <v>37</v>
      </c>
      <c r="J8" s="144"/>
      <c r="K8" s="143">
        <v>85</v>
      </c>
      <c r="L8" s="146"/>
      <c r="M8" s="143">
        <v>129</v>
      </c>
      <c r="N8" s="144"/>
      <c r="O8" s="35">
        <f t="shared" ref="O8:O9" si="1">SUM(F8:N8)</f>
        <v>1045</v>
      </c>
      <c r="P8" s="36">
        <f t="shared" ref="P8:P15" si="2">(D8*$D$3)+(E8*$E$3)+(F8*$F$3)+(G8*$G$3)+(H8*$H$3)+(I8*$I$3)+(J8*$J$3)+(K8*$K$3)+(L8*$L$3)+(M8*$M$3)+(N8*$N$3)</f>
        <v>534.5</v>
      </c>
    </row>
    <row r="9" spans="2:18">
      <c r="B9" s="52" t="s">
        <v>117</v>
      </c>
      <c r="C9" s="147"/>
      <c r="D9" s="141"/>
      <c r="E9" s="141"/>
      <c r="F9" s="142"/>
      <c r="G9" s="143">
        <v>3</v>
      </c>
      <c r="H9" s="144"/>
      <c r="I9" s="145"/>
      <c r="J9" s="144"/>
      <c r="K9" s="143"/>
      <c r="L9" s="146"/>
      <c r="M9" s="143">
        <v>133</v>
      </c>
      <c r="N9" s="144"/>
      <c r="O9" s="35">
        <f t="shared" si="1"/>
        <v>136</v>
      </c>
      <c r="P9" s="36">
        <f t="shared" si="2"/>
        <v>266.75</v>
      </c>
    </row>
    <row r="10" spans="2:18">
      <c r="B10" s="52" t="s">
        <v>118</v>
      </c>
      <c r="C10" s="147"/>
      <c r="D10" s="141"/>
      <c r="E10" s="141"/>
      <c r="F10" s="142"/>
      <c r="G10" s="143"/>
      <c r="H10" s="144"/>
      <c r="I10" s="145"/>
      <c r="J10" s="144"/>
      <c r="K10" s="143"/>
      <c r="L10" s="146"/>
      <c r="M10" s="143">
        <v>42</v>
      </c>
      <c r="N10" s="144"/>
      <c r="O10" s="35">
        <f t="shared" ref="O10:O12" si="3">SUM(F10:N10)</f>
        <v>42</v>
      </c>
      <c r="P10" s="36">
        <f t="shared" si="2"/>
        <v>84</v>
      </c>
    </row>
    <row r="11" spans="2:18">
      <c r="B11" s="52" t="s">
        <v>119</v>
      </c>
      <c r="C11" s="147"/>
      <c r="D11" s="141"/>
      <c r="E11" s="141"/>
      <c r="F11" s="142"/>
      <c r="G11" s="143">
        <v>174</v>
      </c>
      <c r="H11" s="144"/>
      <c r="I11" s="145"/>
      <c r="J11" s="144"/>
      <c r="K11" s="143"/>
      <c r="L11" s="146"/>
      <c r="M11" s="143">
        <v>8</v>
      </c>
      <c r="N11" s="144"/>
      <c r="O11" s="35">
        <f t="shared" si="3"/>
        <v>182</v>
      </c>
      <c r="P11" s="36">
        <f t="shared" si="2"/>
        <v>59.5</v>
      </c>
    </row>
    <row r="12" spans="2:18">
      <c r="B12" s="52" t="s">
        <v>120</v>
      </c>
      <c r="C12" s="147"/>
      <c r="D12" s="141"/>
      <c r="E12" s="141"/>
      <c r="F12" s="142"/>
      <c r="G12" s="143">
        <v>160</v>
      </c>
      <c r="H12" s="144"/>
      <c r="I12" s="145"/>
      <c r="J12" s="144"/>
      <c r="K12" s="143"/>
      <c r="L12" s="146"/>
      <c r="M12" s="143"/>
      <c r="N12" s="144"/>
      <c r="O12" s="35">
        <f t="shared" si="3"/>
        <v>160</v>
      </c>
      <c r="P12" s="36">
        <f t="shared" si="2"/>
        <v>40</v>
      </c>
      <c r="R12" s="1" t="s">
        <v>143</v>
      </c>
    </row>
    <row r="13" spans="2:18">
      <c r="B13" s="52" t="s">
        <v>121</v>
      </c>
      <c r="C13" s="147"/>
      <c r="D13" s="141"/>
      <c r="E13" s="141"/>
      <c r="F13" s="142"/>
      <c r="G13" s="143"/>
      <c r="H13" s="144"/>
      <c r="I13" s="145"/>
      <c r="J13" s="144"/>
      <c r="K13" s="143"/>
      <c r="L13" s="146"/>
      <c r="M13" s="143">
        <v>10</v>
      </c>
      <c r="N13" s="144"/>
      <c r="O13" s="35">
        <f t="shared" ref="O13:O15" si="4">SUM(F13:N13)</f>
        <v>10</v>
      </c>
      <c r="P13" s="36">
        <f t="shared" si="2"/>
        <v>20</v>
      </c>
    </row>
    <row r="14" spans="2:18">
      <c r="B14" s="140" t="s">
        <v>122</v>
      </c>
      <c r="C14" s="147"/>
      <c r="D14" s="141"/>
      <c r="E14" s="141"/>
      <c r="F14" s="142"/>
      <c r="G14" s="143">
        <v>40</v>
      </c>
      <c r="H14" s="144"/>
      <c r="I14" s="145"/>
      <c r="J14" s="144"/>
      <c r="K14" s="143"/>
      <c r="L14" s="146"/>
      <c r="M14" s="143"/>
      <c r="N14" s="144"/>
      <c r="O14" s="35">
        <f t="shared" si="4"/>
        <v>40</v>
      </c>
      <c r="P14" s="36">
        <f t="shared" si="2"/>
        <v>10</v>
      </c>
    </row>
    <row r="15" spans="2:18">
      <c r="B15" s="140" t="s">
        <v>123</v>
      </c>
      <c r="C15" s="147"/>
      <c r="D15" s="141"/>
      <c r="E15" s="141"/>
      <c r="F15" s="142"/>
      <c r="G15" s="143">
        <v>35</v>
      </c>
      <c r="H15" s="144"/>
      <c r="I15" s="145"/>
      <c r="J15" s="144"/>
      <c r="K15" s="143"/>
      <c r="L15" s="146"/>
      <c r="M15" s="143"/>
      <c r="N15" s="144"/>
      <c r="O15" s="35">
        <f t="shared" si="4"/>
        <v>35</v>
      </c>
      <c r="P15" s="36">
        <f t="shared" si="2"/>
        <v>8.75</v>
      </c>
    </row>
    <row r="16" spans="2:18">
      <c r="B16" s="126"/>
      <c r="C16" s="133"/>
      <c r="D16" s="127"/>
      <c r="E16" s="127"/>
      <c r="F16" s="128"/>
      <c r="G16" s="129"/>
      <c r="H16" s="130"/>
      <c r="I16" s="131"/>
      <c r="J16" s="130"/>
      <c r="K16" s="129"/>
      <c r="L16" s="132"/>
      <c r="M16" s="129"/>
      <c r="N16" s="130"/>
      <c r="O16" s="35">
        <f>SUM(F16:N16)</f>
        <v>0</v>
      </c>
      <c r="P16" s="36">
        <f t="shared" ref="P16" si="5">(D16*$D$3)+(E16*$E$3)+(F16*$F$3)+(G16*$G$3)+(H16*$H$3)+(I16*$I$3)+(J16*$J$3)+(K16*$K$3)+(L16*$L$3)+(M16*$M$3)+(N16*$N$3)</f>
        <v>0</v>
      </c>
    </row>
    <row r="17" spans="2:16" ht="10.8" thickBot="1">
      <c r="B17" s="37" t="s">
        <v>21</v>
      </c>
      <c r="C17" s="37">
        <f t="shared" ref="C17:P17" si="6">SUM(C7:C16)</f>
        <v>0</v>
      </c>
      <c r="D17" s="37">
        <f t="shared" si="6"/>
        <v>0</v>
      </c>
      <c r="E17" s="37">
        <f t="shared" si="6"/>
        <v>8</v>
      </c>
      <c r="F17" s="37">
        <f t="shared" si="6"/>
        <v>170</v>
      </c>
      <c r="G17" s="37">
        <f t="shared" si="6"/>
        <v>1728</v>
      </c>
      <c r="H17" s="37">
        <f t="shared" si="6"/>
        <v>0</v>
      </c>
      <c r="I17" s="37">
        <f t="shared" si="6"/>
        <v>37</v>
      </c>
      <c r="J17" s="37">
        <f t="shared" si="6"/>
        <v>0</v>
      </c>
      <c r="K17" s="37">
        <f t="shared" si="6"/>
        <v>85</v>
      </c>
      <c r="L17" s="37">
        <f t="shared" si="6"/>
        <v>0</v>
      </c>
      <c r="M17" s="37">
        <f t="shared" si="6"/>
        <v>324</v>
      </c>
      <c r="N17" s="37">
        <f t="shared" si="6"/>
        <v>0</v>
      </c>
      <c r="O17" s="37">
        <f t="shared" si="6"/>
        <v>2488</v>
      </c>
      <c r="P17" s="37">
        <f t="shared" si="6"/>
        <v>1776.5</v>
      </c>
    </row>
    <row r="18" spans="2:16">
      <c r="F18" s="38"/>
      <c r="G18" s="38"/>
      <c r="H18" s="38"/>
      <c r="I18" s="38"/>
      <c r="J18" s="38"/>
      <c r="K18" s="38"/>
      <c r="L18" s="38"/>
      <c r="M18" s="38"/>
      <c r="N18" s="38"/>
    </row>
    <row r="19" spans="2:16">
      <c r="B19" s="13"/>
      <c r="C19" s="13"/>
      <c r="D19" s="13"/>
      <c r="E19" s="13"/>
      <c r="F19" s="30"/>
      <c r="G19" s="30"/>
      <c r="H19" s="30"/>
      <c r="I19" s="30"/>
      <c r="J19" s="30"/>
      <c r="K19" s="30"/>
      <c r="L19" s="30"/>
      <c r="M19" s="30"/>
      <c r="N19" s="30"/>
      <c r="O19" s="13"/>
      <c r="P19" s="13"/>
    </row>
    <row r="20" spans="2:16" ht="10.8" thickBot="1">
      <c r="B20" s="32" t="s">
        <v>29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2:16">
      <c r="B21" s="52" t="s">
        <v>141</v>
      </c>
      <c r="C21" s="57"/>
      <c r="D21" s="48"/>
      <c r="E21" s="48"/>
      <c r="F21" s="49"/>
      <c r="G21" s="53">
        <v>4646</v>
      </c>
      <c r="H21" s="54"/>
      <c r="I21" s="55"/>
      <c r="J21" s="54"/>
      <c r="K21" s="53">
        <v>25</v>
      </c>
      <c r="L21" s="56"/>
      <c r="M21" s="53"/>
      <c r="N21" s="54">
        <v>109</v>
      </c>
      <c r="O21" s="35">
        <f>SUM(F21:N21)</f>
        <v>4780</v>
      </c>
      <c r="P21" s="36">
        <f t="shared" ref="P21:P23" si="7">(D21*$D$3)+(E21*$E$3)+(F21*$F$3)+(G21*$G$3)+(H21*$H$3)+(I21*$I$3)+(J21*$J$3)+(K21*$K$3)+(L21*$L$3)+(M21*$M$3)+(N21*$N$3)</f>
        <v>1404.5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>SUM(F22:N22)</f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>SUM(F23:N23)</f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SUM(C21:C23)</f>
        <v>0</v>
      </c>
      <c r="D24" s="37">
        <f>SUM(D21:D23)</f>
        <v>0</v>
      </c>
      <c r="E24" s="37">
        <f>SUM(E21:E23)</f>
        <v>0</v>
      </c>
      <c r="F24" s="37">
        <f>SUM(F21:F23)</f>
        <v>0</v>
      </c>
      <c r="G24" s="37">
        <f>SUM(G21:G23)</f>
        <v>4646</v>
      </c>
      <c r="H24" s="37">
        <f t="shared" ref="H24:P24" si="8">SUM(H21:H23)</f>
        <v>0</v>
      </c>
      <c r="I24" s="37">
        <f t="shared" si="8"/>
        <v>0</v>
      </c>
      <c r="J24" s="37">
        <f t="shared" si="8"/>
        <v>0</v>
      </c>
      <c r="K24" s="37">
        <f t="shared" si="8"/>
        <v>25</v>
      </c>
      <c r="L24" s="37">
        <f t="shared" si="8"/>
        <v>0</v>
      </c>
      <c r="M24" s="37">
        <f t="shared" si="8"/>
        <v>0</v>
      </c>
      <c r="N24" s="37">
        <f t="shared" si="8"/>
        <v>109</v>
      </c>
      <c r="O24" s="39">
        <f t="shared" si="8"/>
        <v>4780</v>
      </c>
      <c r="P24" s="39">
        <f t="shared" si="8"/>
        <v>1404.5</v>
      </c>
    </row>
    <row r="25" spans="2:16">
      <c r="G25" s="38"/>
    </row>
    <row r="26" spans="2:16" hidden="1">
      <c r="B26" s="13"/>
      <c r="C26" s="13"/>
      <c r="D26" s="13"/>
      <c r="E26" s="13"/>
      <c r="F26" s="30"/>
      <c r="G26" s="30"/>
      <c r="H26" s="30"/>
      <c r="I26" s="30"/>
      <c r="J26" s="30"/>
      <c r="K26" s="30"/>
      <c r="L26" s="30"/>
      <c r="M26" s="30"/>
      <c r="N26" s="30"/>
      <c r="O26" s="13"/>
      <c r="P26" s="13"/>
    </row>
    <row r="27" spans="2:16" ht="10.8" hidden="1" thickBot="1">
      <c r="B27" s="32" t="s">
        <v>67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9" si="9">SUM(F28:N28)</f>
        <v>0</v>
      </c>
      <c r="P28" s="36">
        <f t="shared" ref="P28:P39" si="10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9"/>
        <v>0</v>
      </c>
      <c r="P31" s="36">
        <f t="shared" si="10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9"/>
        <v>0</v>
      </c>
      <c r="P32" s="36">
        <f t="shared" si="10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9"/>
        <v>0</v>
      </c>
      <c r="P33" s="36">
        <f t="shared" ref="P33:P36" si="11">(D33*$D$3)+(E33*$E$3)+(F33*$F$3)+(G33*$G$3)+(H33*$H$3)+(I33*$I$3)+(J33*$J$3)+(K33*$K$3)+(L33*$L$3)+(M33*$M$3)+(N33*$N$3)</f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9"/>
        <v>0</v>
      </c>
      <c r="P34" s="36">
        <f t="shared" si="11"/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9"/>
        <v>0</v>
      </c>
      <c r="P35" s="36">
        <f t="shared" si="11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9"/>
        <v>0</v>
      </c>
      <c r="P36" s="36">
        <f t="shared" si="11"/>
        <v>0</v>
      </c>
    </row>
    <row r="37" spans="2:16" hidden="1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9"/>
        <v>0</v>
      </c>
      <c r="P37" s="36">
        <f t="shared" ref="P37:P38" si="12">(D37*$D$3)+(E37*$E$3)+(F37*$F$3)+(G37*$G$3)+(H37*$H$3)+(I37*$I$3)+(J37*$J$3)+(K37*$K$3)+(L37*$L$3)+(M37*$M$3)+(N37*$N$3)</f>
        <v>0</v>
      </c>
    </row>
    <row r="38" spans="2:16" hidden="1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9"/>
        <v>0</v>
      </c>
      <c r="P38" s="36">
        <f t="shared" si="12"/>
        <v>0</v>
      </c>
    </row>
    <row r="39" spans="2:16" hidden="1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9"/>
        <v>0</v>
      </c>
      <c r="P39" s="36">
        <f t="shared" si="10"/>
        <v>0</v>
      </c>
    </row>
    <row r="40" spans="2:16" ht="10.8" hidden="1" thickBot="1">
      <c r="B40" s="37" t="s">
        <v>21</v>
      </c>
      <c r="C40" s="37">
        <f t="shared" ref="C40:P40" si="13">SUM(C28:C39)</f>
        <v>0</v>
      </c>
      <c r="D40" s="37">
        <f t="shared" si="13"/>
        <v>0</v>
      </c>
      <c r="E40" s="37">
        <f t="shared" si="13"/>
        <v>0</v>
      </c>
      <c r="F40" s="37">
        <f t="shared" si="13"/>
        <v>0</v>
      </c>
      <c r="G40" s="37">
        <f t="shared" si="13"/>
        <v>0</v>
      </c>
      <c r="H40" s="37">
        <f t="shared" si="13"/>
        <v>0</v>
      </c>
      <c r="I40" s="37">
        <f t="shared" si="13"/>
        <v>0</v>
      </c>
      <c r="J40" s="37">
        <f t="shared" si="13"/>
        <v>0</v>
      </c>
      <c r="K40" s="37">
        <f t="shared" si="13"/>
        <v>0</v>
      </c>
      <c r="L40" s="37">
        <f t="shared" si="13"/>
        <v>0</v>
      </c>
      <c r="M40" s="37">
        <f t="shared" si="13"/>
        <v>0</v>
      </c>
      <c r="N40" s="37">
        <f t="shared" si="13"/>
        <v>0</v>
      </c>
      <c r="O40" s="39">
        <f t="shared" si="13"/>
        <v>0</v>
      </c>
      <c r="P40" s="39">
        <f t="shared" si="13"/>
        <v>0</v>
      </c>
    </row>
    <row r="41" spans="2:16" hidden="1">
      <c r="G41" s="38"/>
    </row>
    <row r="42" spans="2:16" ht="13.2">
      <c r="B42" s="2"/>
      <c r="C42" s="2"/>
      <c r="D42" s="2"/>
      <c r="E42" s="2"/>
      <c r="F42" s="43"/>
      <c r="G42" s="43"/>
      <c r="H42" s="43"/>
      <c r="I42" s="43"/>
      <c r="J42" s="43"/>
      <c r="K42" s="43"/>
      <c r="L42" s="43"/>
      <c r="M42" s="43"/>
      <c r="N42" s="43"/>
      <c r="O42" s="2"/>
      <c r="P42" s="2"/>
    </row>
    <row r="43" spans="2:16">
      <c r="M43" s="44" t="s">
        <v>21</v>
      </c>
      <c r="O43" s="45">
        <f>O40+O24+O17</f>
        <v>7268</v>
      </c>
      <c r="P43" s="46">
        <f>P40+P24+P17</f>
        <v>3181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topLeftCell="A21" zoomScaleNormal="100" workbookViewId="0">
      <selection activeCell="O43" sqref="O43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84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45</v>
      </c>
      <c r="C7" s="57"/>
      <c r="D7" s="48"/>
      <c r="E7" s="48"/>
      <c r="F7" s="49"/>
      <c r="G7" s="53">
        <v>15</v>
      </c>
      <c r="H7" s="54"/>
      <c r="I7" s="55">
        <v>11</v>
      </c>
      <c r="J7" s="54"/>
      <c r="K7" s="53">
        <v>13</v>
      </c>
      <c r="L7" s="56"/>
      <c r="M7" s="53"/>
      <c r="N7" s="54">
        <v>10</v>
      </c>
      <c r="O7" s="35">
        <f>SUM(C7:N7)</f>
        <v>49</v>
      </c>
      <c r="P7" s="36">
        <f>(D7*$D$3)+(E7*$E$3)+(F7*$F$3)+(G7*$G$3)+(H7*$H$3)+(I7*$I$3)+(J7*$J$3)+(K7*$K$3)+(L7*$L$3)+(M7*$M$3)+(N7*$N$3)</f>
        <v>42.25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15</v>
      </c>
      <c r="H10" s="37">
        <f t="shared" si="2"/>
        <v>0</v>
      </c>
      <c r="I10" s="37">
        <f t="shared" si="2"/>
        <v>11</v>
      </c>
      <c r="J10" s="37">
        <f t="shared" si="2"/>
        <v>0</v>
      </c>
      <c r="K10" s="37">
        <f t="shared" si="2"/>
        <v>13</v>
      </c>
      <c r="L10" s="37">
        <f t="shared" si="2"/>
        <v>0</v>
      </c>
      <c r="M10" s="37">
        <f t="shared" si="2"/>
        <v>0</v>
      </c>
      <c r="N10" s="37">
        <f t="shared" si="2"/>
        <v>10</v>
      </c>
      <c r="O10" s="100">
        <f t="shared" si="2"/>
        <v>49</v>
      </c>
      <c r="P10" s="37">
        <f t="shared" si="2"/>
        <v>42.25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2" spans="2:16" hidden="1"/>
    <row r="13" spans="2:16" ht="10.8" hidden="1" thickBot="1">
      <c r="B13" s="32" t="s">
        <v>39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 hidden="1">
      <c r="B14" s="52" t="s">
        <v>45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 hidden="1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hidden="1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7" spans="2:16" hidden="1"/>
    <row r="19" spans="2:16" ht="10.8" thickBot="1">
      <c r="B19" s="32" t="s">
        <v>85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45</v>
      </c>
      <c r="C20" s="57"/>
      <c r="D20" s="48"/>
      <c r="E20" s="48"/>
      <c r="F20" s="49"/>
      <c r="G20" s="53">
        <v>149</v>
      </c>
      <c r="H20" s="54"/>
      <c r="I20" s="55"/>
      <c r="J20" s="54"/>
      <c r="K20" s="53">
        <v>67</v>
      </c>
      <c r="L20" s="56"/>
      <c r="M20" s="53"/>
      <c r="N20" s="54">
        <v>7</v>
      </c>
      <c r="O20" s="35">
        <f t="shared" ref="O20:O23" si="6">SUM(F20:N20)</f>
        <v>223</v>
      </c>
      <c r="P20" s="36">
        <f t="shared" ref="P20:P23" si="7">(D20*$D$3)+(E20*$E$3)+(F20*$F$3)+(G20*$G$3)+(H20*$H$3)+(I20*$I$3)+(J20*$J$3)+(K20*$K$3)+(L20*$L$3)+(M20*$M$3)+(N20*$N$3)</f>
        <v>118.25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223</v>
      </c>
      <c r="P24" s="42">
        <f t="shared" si="8"/>
        <v>118.25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38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45</v>
      </c>
      <c r="C28" s="57"/>
      <c r="D28" s="48"/>
      <c r="E28" s="48"/>
      <c r="F28" s="49"/>
      <c r="G28" s="53">
        <v>76</v>
      </c>
      <c r="H28" s="54"/>
      <c r="I28" s="55"/>
      <c r="J28" s="54"/>
      <c r="K28" s="53">
        <v>56</v>
      </c>
      <c r="L28" s="56"/>
      <c r="M28" s="53"/>
      <c r="N28" s="54">
        <v>11</v>
      </c>
      <c r="O28" s="35">
        <f t="shared" ref="O28:O30" si="9">SUM(F28:N28)</f>
        <v>143</v>
      </c>
      <c r="P28" s="36">
        <f t="shared" ref="P28:P30" si="10">(D28*$D$3)+(E28*$E$3)+(F28*$F$3)+(G28*$G$3)+(H28*$H$3)+(I28*$I$3)+(J28*$J$3)+(K28*$K$3)+(L28*$L$3)+(M28*$M$3)+(N28*$N$3)</f>
        <v>97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76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56</v>
      </c>
      <c r="L31" s="40">
        <f t="shared" si="11"/>
        <v>0</v>
      </c>
      <c r="M31" s="40">
        <f t="shared" si="11"/>
        <v>0</v>
      </c>
      <c r="N31" s="40">
        <f t="shared" si="11"/>
        <v>11</v>
      </c>
      <c r="O31" s="41">
        <f t="shared" si="11"/>
        <v>143</v>
      </c>
      <c r="P31" s="42">
        <f t="shared" si="11"/>
        <v>97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86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45</v>
      </c>
      <c r="C35" s="57"/>
      <c r="D35" s="48"/>
      <c r="E35" s="48"/>
      <c r="F35" s="49"/>
      <c r="G35" s="53">
        <v>250</v>
      </c>
      <c r="H35" s="54"/>
      <c r="I35" s="55">
        <v>15</v>
      </c>
      <c r="J35" s="54"/>
      <c r="K35" s="53">
        <v>25</v>
      </c>
      <c r="L35" s="56"/>
      <c r="M35" s="53"/>
      <c r="N35" s="54">
        <v>45</v>
      </c>
      <c r="O35" s="35">
        <f t="shared" ref="O35:O38" si="12">SUM(F35:N35)</f>
        <v>335</v>
      </c>
      <c r="P35" s="36">
        <f t="shared" ref="P35:P38" si="13">(D35*$D$3)+(E35*$E$3)+(F35*$F$3)+(G35*$G$3)+(H35*$H$3)+(I35*$I$3)+(J35*$J$3)+(K35*$K$3)+(L35*$L$3)+(M35*$M$3)+(N35*$N$3)</f>
        <v>185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250</v>
      </c>
      <c r="H39" s="40">
        <f t="shared" si="14"/>
        <v>0</v>
      </c>
      <c r="I39" s="40">
        <f t="shared" si="14"/>
        <v>15</v>
      </c>
      <c r="J39" s="40">
        <f t="shared" si="14"/>
        <v>0</v>
      </c>
      <c r="K39" s="40">
        <f t="shared" si="14"/>
        <v>25</v>
      </c>
      <c r="L39" s="40">
        <f t="shared" si="14"/>
        <v>0</v>
      </c>
      <c r="M39" s="40">
        <f t="shared" si="14"/>
        <v>0</v>
      </c>
      <c r="N39" s="40">
        <f t="shared" si="14"/>
        <v>45</v>
      </c>
      <c r="O39" s="41">
        <f t="shared" si="14"/>
        <v>335</v>
      </c>
      <c r="P39" s="42">
        <f t="shared" si="14"/>
        <v>185</v>
      </c>
    </row>
    <row r="42" spans="2:16" ht="10.8" thickBot="1">
      <c r="B42" s="32" t="s">
        <v>142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45</v>
      </c>
      <c r="C43" s="57"/>
      <c r="D43" s="48">
        <v>1</v>
      </c>
      <c r="E43" s="48"/>
      <c r="F43" s="49"/>
      <c r="G43" s="53">
        <v>34</v>
      </c>
      <c r="H43" s="54"/>
      <c r="I43" s="55"/>
      <c r="J43" s="54"/>
      <c r="K43" s="53">
        <v>23</v>
      </c>
      <c r="L43" s="56"/>
      <c r="M43" s="53"/>
      <c r="N43" s="54">
        <v>14</v>
      </c>
      <c r="O43" s="110">
        <f t="shared" ref="O43" si="15">SUM(F43:N43)+(E43*18)+(D43*9)</f>
        <v>80</v>
      </c>
      <c r="P43" s="36">
        <f t="shared" ref="P43:P45" si="16">(D43*$D$3)+(E43*$E$3)+(F43*$F$3)+(G43*$G$3)+(H43*$H$3)+(I43*$I$3)+(J43*$J$3)+(K43*$K$3)+(L43*$L$3)+(M43*$M$3)+(N43*$N$3)</f>
        <v>95.5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ref="O44:O45" si="17">SUM(F44:N44)</f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7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1</v>
      </c>
      <c r="E46" s="37">
        <f>SUM(E43:E45)</f>
        <v>0</v>
      </c>
      <c r="F46" s="37">
        <f>SUM(F45:F45)</f>
        <v>0</v>
      </c>
      <c r="G46" s="40">
        <f t="shared" ref="G46:P46" si="18">SUM(G43:G45)</f>
        <v>34</v>
      </c>
      <c r="H46" s="40">
        <f t="shared" si="18"/>
        <v>0</v>
      </c>
      <c r="I46" s="40">
        <f t="shared" si="18"/>
        <v>0</v>
      </c>
      <c r="J46" s="40">
        <f t="shared" si="18"/>
        <v>0</v>
      </c>
      <c r="K46" s="40">
        <f t="shared" si="18"/>
        <v>23</v>
      </c>
      <c r="L46" s="40">
        <f t="shared" si="18"/>
        <v>0</v>
      </c>
      <c r="M46" s="40">
        <f t="shared" si="18"/>
        <v>0</v>
      </c>
      <c r="N46" s="40">
        <f t="shared" si="18"/>
        <v>14</v>
      </c>
      <c r="O46" s="41">
        <f t="shared" si="18"/>
        <v>80</v>
      </c>
      <c r="P46" s="42">
        <f t="shared" si="18"/>
        <v>95.5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830</v>
      </c>
      <c r="P50" s="46">
        <f>P10+P16+P24+P31+P39+P46</f>
        <v>538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49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41" sqref="O41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114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52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 hidden="1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79"/>
      <c r="C15" s="153"/>
      <c r="D15" s="154"/>
      <c r="E15" s="154"/>
      <c r="F15" s="155"/>
      <c r="G15" s="156"/>
      <c r="H15" s="157"/>
      <c r="I15" s="158"/>
      <c r="J15" s="157"/>
      <c r="K15" s="156"/>
      <c r="L15" s="159"/>
      <c r="M15" s="156"/>
      <c r="N15" s="157"/>
      <c r="O15" s="35">
        <f>SUM(C15:N15)</f>
        <v>0</v>
      </c>
      <c r="P15" s="36">
        <f t="shared" ref="P15:P22" si="3">(D15*$D$3)+(E15*$E$3)+(F15*$F$3)+(G15*$G$3)+(H15*$H$3)+(I15*$I$3)+(J15*$J$3)+(K15*$K$3)+(L15*$L$3)+(M15*$M$3)+(N15*$N$3)</f>
        <v>0</v>
      </c>
    </row>
    <row r="16" spans="2:16" hidden="1">
      <c r="B16" s="179"/>
      <c r="C16" s="160"/>
      <c r="D16" s="154"/>
      <c r="E16" s="154"/>
      <c r="F16" s="155"/>
      <c r="G16" s="156"/>
      <c r="H16" s="157"/>
      <c r="I16" s="158"/>
      <c r="J16" s="157"/>
      <c r="K16" s="156"/>
      <c r="L16" s="159"/>
      <c r="M16" s="156"/>
      <c r="N16" s="157"/>
      <c r="O16" s="35">
        <f t="shared" ref="O16:O21" si="4">SUM(F16:N16)</f>
        <v>0</v>
      </c>
      <c r="P16" s="36">
        <f t="shared" si="3"/>
        <v>0</v>
      </c>
    </row>
    <row r="17" spans="1:16" hidden="1">
      <c r="B17" s="179"/>
      <c r="C17" s="160"/>
      <c r="D17" s="154"/>
      <c r="E17" s="154"/>
      <c r="F17" s="155"/>
      <c r="G17" s="156"/>
      <c r="H17" s="157"/>
      <c r="I17" s="158"/>
      <c r="J17" s="157"/>
      <c r="K17" s="156"/>
      <c r="L17" s="159"/>
      <c r="M17" s="156"/>
      <c r="N17" s="157"/>
      <c r="O17" s="35">
        <f t="shared" si="4"/>
        <v>0</v>
      </c>
      <c r="P17" s="36">
        <f t="shared" si="3"/>
        <v>0</v>
      </c>
    </row>
    <row r="18" spans="1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1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 t="shared" ref="O19" si="5">SUM(F19:N19)+(E19*18)+(D19*9)</f>
        <v>0</v>
      </c>
      <c r="P19" s="36">
        <f t="shared" si="3"/>
        <v>0</v>
      </c>
    </row>
    <row r="20" spans="1:16" hidden="1">
      <c r="B20" s="179"/>
      <c r="C20" s="160"/>
      <c r="D20" s="154"/>
      <c r="E20" s="154"/>
      <c r="F20" s="155"/>
      <c r="G20" s="156"/>
      <c r="H20" s="157"/>
      <c r="I20" s="158"/>
      <c r="J20" s="157"/>
      <c r="K20" s="156"/>
      <c r="L20" s="159"/>
      <c r="M20" s="156"/>
      <c r="N20" s="157"/>
      <c r="O20" s="35">
        <f t="shared" si="4"/>
        <v>0</v>
      </c>
      <c r="P20" s="36">
        <f t="shared" si="3"/>
        <v>0</v>
      </c>
    </row>
    <row r="21" spans="1:16" hidden="1">
      <c r="B21" s="179"/>
      <c r="C21" s="160"/>
      <c r="D21" s="154"/>
      <c r="E21" s="154"/>
      <c r="F21" s="155"/>
      <c r="G21" s="156"/>
      <c r="H21" s="157"/>
      <c r="I21" s="158"/>
      <c r="J21" s="157"/>
      <c r="K21" s="156"/>
      <c r="L21" s="159"/>
      <c r="M21" s="156"/>
      <c r="N21" s="157"/>
      <c r="O21" s="35">
        <f t="shared" si="4"/>
        <v>0</v>
      </c>
      <c r="P21" s="36">
        <f t="shared" si="3"/>
        <v>0</v>
      </c>
    </row>
    <row r="22" spans="1:16" hidden="1">
      <c r="B22" s="140"/>
      <c r="C22" s="147"/>
      <c r="D22" s="141"/>
      <c r="E22" s="141"/>
      <c r="F22" s="142"/>
      <c r="G22" s="143"/>
      <c r="H22" s="144"/>
      <c r="I22" s="145"/>
      <c r="J22" s="144"/>
      <c r="K22" s="143"/>
      <c r="L22" s="146"/>
      <c r="M22" s="143"/>
      <c r="N22" s="144"/>
      <c r="O22" s="35">
        <f>SUM(F22:N22)</f>
        <v>0</v>
      </c>
      <c r="P22" s="36">
        <f t="shared" si="3"/>
        <v>0</v>
      </c>
    </row>
    <row r="23" spans="1:16" ht="10.8" hidden="1" thickBot="1">
      <c r="B23" s="37" t="s">
        <v>21</v>
      </c>
      <c r="C23" s="37">
        <f t="shared" ref="C23:P23" si="6">SUM(C15:C22)</f>
        <v>0</v>
      </c>
      <c r="D23" s="37">
        <f t="shared" si="6"/>
        <v>0</v>
      </c>
      <c r="E23" s="37">
        <f t="shared" si="6"/>
        <v>0</v>
      </c>
      <c r="F23" s="37">
        <f t="shared" si="6"/>
        <v>0</v>
      </c>
      <c r="G23" s="37">
        <f t="shared" si="6"/>
        <v>0</v>
      </c>
      <c r="H23" s="37">
        <f t="shared" si="6"/>
        <v>0</v>
      </c>
      <c r="I23" s="37">
        <f t="shared" si="6"/>
        <v>0</v>
      </c>
      <c r="J23" s="37">
        <f t="shared" si="6"/>
        <v>0</v>
      </c>
      <c r="K23" s="37">
        <f t="shared" si="6"/>
        <v>0</v>
      </c>
      <c r="L23" s="37">
        <f t="shared" si="6"/>
        <v>0</v>
      </c>
      <c r="M23" s="37">
        <f t="shared" si="6"/>
        <v>0</v>
      </c>
      <c r="N23" s="37">
        <f t="shared" si="6"/>
        <v>0</v>
      </c>
      <c r="O23" s="100">
        <f t="shared" si="6"/>
        <v>0</v>
      </c>
      <c r="P23" s="37">
        <f t="shared" si="6"/>
        <v>0</v>
      </c>
    </row>
    <row r="24" spans="1:16" hidden="1">
      <c r="F24" s="38"/>
      <c r="G24" s="38"/>
      <c r="H24" s="38"/>
      <c r="I24" s="38"/>
      <c r="J24" s="38"/>
      <c r="K24" s="38"/>
      <c r="L24" s="38"/>
      <c r="M24" s="38"/>
      <c r="N24" s="38"/>
    </row>
    <row r="25" spans="1:16">
      <c r="B25" s="13"/>
      <c r="C25" s="13"/>
      <c r="D25" s="13"/>
      <c r="E25" s="13"/>
      <c r="F25" s="30"/>
      <c r="G25" s="30"/>
      <c r="H25" s="30"/>
      <c r="I25" s="30"/>
      <c r="J25" s="30"/>
      <c r="K25" s="30"/>
      <c r="L25" s="30"/>
      <c r="M25" s="30"/>
      <c r="N25" s="30"/>
      <c r="O25" s="13"/>
      <c r="P25" s="13"/>
    </row>
    <row r="26" spans="1:16" ht="10.8" thickBot="1">
      <c r="B26" s="32" t="s">
        <v>22</v>
      </c>
      <c r="C26" s="32"/>
      <c r="D26" s="32"/>
      <c r="E26" s="32"/>
      <c r="F26" s="33"/>
      <c r="G26" s="33"/>
      <c r="H26" s="33"/>
      <c r="I26" s="33"/>
      <c r="J26" s="33"/>
      <c r="K26" s="33"/>
      <c r="L26" s="33"/>
      <c r="M26" s="33"/>
      <c r="N26" s="33"/>
      <c r="O26" s="34"/>
      <c r="P26" s="34"/>
    </row>
    <row r="27" spans="1:16" ht="11.25" customHeight="1">
      <c r="A27" s="119"/>
      <c r="B27" s="180" t="s">
        <v>92</v>
      </c>
      <c r="C27" s="58"/>
      <c r="D27" s="48"/>
      <c r="E27" s="48">
        <v>1</v>
      </c>
      <c r="F27" s="49"/>
      <c r="G27" s="110">
        <v>3</v>
      </c>
      <c r="H27" s="116"/>
      <c r="I27" s="110"/>
      <c r="J27" s="48"/>
      <c r="K27" s="110"/>
      <c r="L27" s="116"/>
      <c r="M27" s="110"/>
      <c r="N27" s="116">
        <v>5</v>
      </c>
      <c r="O27" s="110">
        <f t="shared" ref="O27:O49" si="7">SUM(F27:N27)+(E27*18)+(D27*9)</f>
        <v>26</v>
      </c>
      <c r="P27" s="36">
        <f t="shared" ref="P27:P49" si="8">(D27*$D$3)+(E27*$E$3)+(F27*$F$3)+(G27*$G$3)+(H27*$H$3)+(I27*$I$3)+(J27*$J$3)+(K27*$K$3)+(L27*$L$3)+(M27*$M$3)+(N27*$N$3)</f>
        <v>82.75</v>
      </c>
    </row>
    <row r="28" spans="1:16" ht="11.25" customHeight="1">
      <c r="A28" s="119"/>
      <c r="B28" s="181" t="s">
        <v>93</v>
      </c>
      <c r="C28" s="58"/>
      <c r="D28" s="48"/>
      <c r="E28" s="48"/>
      <c r="F28" s="49"/>
      <c r="G28" s="110"/>
      <c r="H28" s="116"/>
      <c r="I28" s="110"/>
      <c r="J28" s="48"/>
      <c r="K28" s="110"/>
      <c r="L28" s="116"/>
      <c r="M28" s="110"/>
      <c r="N28" s="116">
        <v>10</v>
      </c>
      <c r="O28" s="110">
        <f t="shared" si="7"/>
        <v>10</v>
      </c>
      <c r="P28" s="36">
        <f t="shared" ref="P28:P48" si="9">(D28*$D$3)+(E28*$E$3)+(F28*$F$3)+(G28*$G$3)+(H28*$H$3)+(I28*$I$3)+(J28*$J$3)+(K28*$K$3)+(L28*$L$3)+(M28*$M$3)+(N28*$N$3)</f>
        <v>20</v>
      </c>
    </row>
    <row r="29" spans="1:16" ht="11.25" customHeight="1">
      <c r="A29" s="119"/>
      <c r="B29" s="181" t="s">
        <v>94</v>
      </c>
      <c r="C29" s="58"/>
      <c r="D29" s="48"/>
      <c r="E29" s="48"/>
      <c r="F29" s="49"/>
      <c r="G29" s="110"/>
      <c r="H29" s="116"/>
      <c r="I29" s="110"/>
      <c r="J29" s="48"/>
      <c r="K29" s="110"/>
      <c r="L29" s="116"/>
      <c r="M29" s="110"/>
      <c r="N29" s="116">
        <v>10</v>
      </c>
      <c r="O29" s="110">
        <f t="shared" si="7"/>
        <v>10</v>
      </c>
      <c r="P29" s="36">
        <f t="shared" si="9"/>
        <v>20</v>
      </c>
    </row>
    <row r="30" spans="1:16" ht="11.25" customHeight="1">
      <c r="A30" s="119"/>
      <c r="B30" s="180" t="s">
        <v>95</v>
      </c>
      <c r="C30" s="58"/>
      <c r="D30" s="48"/>
      <c r="E30" s="48"/>
      <c r="F30" s="49"/>
      <c r="G30" s="110">
        <v>5</v>
      </c>
      <c r="H30" s="116"/>
      <c r="I30" s="110"/>
      <c r="J30" s="48"/>
      <c r="K30" s="110">
        <v>10</v>
      </c>
      <c r="L30" s="116"/>
      <c r="M30" s="110"/>
      <c r="N30" s="116">
        <v>24</v>
      </c>
      <c r="O30" s="110">
        <f t="shared" si="7"/>
        <v>39</v>
      </c>
      <c r="P30" s="36">
        <f t="shared" si="9"/>
        <v>59.25</v>
      </c>
    </row>
    <row r="31" spans="1:16" ht="11.25" customHeight="1">
      <c r="A31" s="119"/>
      <c r="B31" s="180" t="s">
        <v>96</v>
      </c>
      <c r="C31" s="58"/>
      <c r="D31" s="48"/>
      <c r="E31" s="48"/>
      <c r="F31" s="49"/>
      <c r="G31" s="110"/>
      <c r="H31" s="116"/>
      <c r="I31" s="110"/>
      <c r="J31" s="48"/>
      <c r="K31" s="110"/>
      <c r="L31" s="116"/>
      <c r="M31" s="110"/>
      <c r="N31" s="116">
        <v>5</v>
      </c>
      <c r="O31" s="110">
        <f t="shared" si="7"/>
        <v>5</v>
      </c>
      <c r="P31" s="36">
        <f t="shared" ref="P31:P47" si="10">(D31*$D$3)+(E31*$E$3)+(F31*$F$3)+(G31*$G$3)+(H31*$H$3)+(I31*$I$3)+(J31*$J$3)+(K31*$K$3)+(L31*$L$3)+(M31*$M$3)+(N31*$N$3)</f>
        <v>10</v>
      </c>
    </row>
    <row r="32" spans="1:16" ht="11.25" customHeight="1">
      <c r="A32" s="119"/>
      <c r="B32" s="181" t="s">
        <v>97</v>
      </c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>
        <v>10</v>
      </c>
      <c r="O32" s="110">
        <f t="shared" si="7"/>
        <v>10</v>
      </c>
      <c r="P32" s="36">
        <f t="shared" si="10"/>
        <v>20</v>
      </c>
    </row>
    <row r="33" spans="1:16" ht="11.25" customHeight="1">
      <c r="A33" s="119"/>
      <c r="B33" s="180" t="s">
        <v>98</v>
      </c>
      <c r="C33" s="58"/>
      <c r="D33" s="48"/>
      <c r="E33" s="48"/>
      <c r="F33" s="49"/>
      <c r="G33" s="110"/>
      <c r="H33" s="116"/>
      <c r="I33" s="110"/>
      <c r="J33" s="48"/>
      <c r="K33" s="110"/>
      <c r="L33" s="116"/>
      <c r="M33" s="110"/>
      <c r="N33" s="116">
        <v>80</v>
      </c>
      <c r="O33" s="110">
        <f t="shared" si="7"/>
        <v>80</v>
      </c>
      <c r="P33" s="36">
        <f t="shared" si="10"/>
        <v>160</v>
      </c>
    </row>
    <row r="34" spans="1:16" ht="11.25" customHeight="1">
      <c r="A34" s="119"/>
      <c r="B34" s="181" t="s">
        <v>99</v>
      </c>
      <c r="C34" s="58"/>
      <c r="D34" s="48"/>
      <c r="E34" s="48"/>
      <c r="F34" s="49"/>
      <c r="G34" s="110"/>
      <c r="H34" s="116"/>
      <c r="I34" s="110"/>
      <c r="J34" s="48"/>
      <c r="K34" s="110"/>
      <c r="L34" s="116"/>
      <c r="M34" s="110"/>
      <c r="N34" s="116">
        <v>60</v>
      </c>
      <c r="O34" s="110">
        <f t="shared" si="7"/>
        <v>60</v>
      </c>
      <c r="P34" s="36">
        <f t="shared" si="10"/>
        <v>120</v>
      </c>
    </row>
    <row r="35" spans="1:16" ht="11.25" customHeight="1">
      <c r="A35" s="119"/>
      <c r="B35" s="181" t="s">
        <v>100</v>
      </c>
      <c r="C35" s="58"/>
      <c r="D35" s="48"/>
      <c r="E35" s="48"/>
      <c r="F35" s="49"/>
      <c r="G35" s="110"/>
      <c r="H35" s="116"/>
      <c r="I35" s="110"/>
      <c r="J35" s="48"/>
      <c r="K35" s="110"/>
      <c r="L35" s="116"/>
      <c r="M35" s="110"/>
      <c r="N35" s="116">
        <v>8</v>
      </c>
      <c r="O35" s="110">
        <f t="shared" si="7"/>
        <v>8</v>
      </c>
      <c r="P35" s="36">
        <f t="shared" si="10"/>
        <v>16</v>
      </c>
    </row>
    <row r="36" spans="1:16" ht="11.25" customHeight="1">
      <c r="A36" s="119"/>
      <c r="B36" s="180" t="s">
        <v>101</v>
      </c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>
        <v>1</v>
      </c>
      <c r="O36" s="110">
        <f t="shared" si="7"/>
        <v>1</v>
      </c>
      <c r="P36" s="36">
        <f t="shared" si="10"/>
        <v>2</v>
      </c>
    </row>
    <row r="37" spans="1:16" ht="11.25" customHeight="1">
      <c r="A37" s="119"/>
      <c r="B37" s="181" t="s">
        <v>102</v>
      </c>
      <c r="C37" s="58"/>
      <c r="D37" s="48"/>
      <c r="E37" s="48"/>
      <c r="F37" s="49"/>
      <c r="G37" s="110">
        <v>150</v>
      </c>
      <c r="H37" s="116"/>
      <c r="I37" s="110"/>
      <c r="J37" s="48"/>
      <c r="K37" s="110"/>
      <c r="L37" s="116"/>
      <c r="M37" s="110"/>
      <c r="N37" s="116"/>
      <c r="O37" s="110">
        <f t="shared" si="7"/>
        <v>150</v>
      </c>
      <c r="P37" s="36">
        <f t="shared" si="10"/>
        <v>37.5</v>
      </c>
    </row>
    <row r="38" spans="1:16" ht="11.25" customHeight="1">
      <c r="A38" s="119"/>
      <c r="B38" s="181" t="s">
        <v>103</v>
      </c>
      <c r="C38" s="58"/>
      <c r="D38" s="48"/>
      <c r="E38" s="48"/>
      <c r="F38" s="49"/>
      <c r="G38" s="110">
        <v>11</v>
      </c>
      <c r="H38" s="116"/>
      <c r="I38" s="110"/>
      <c r="J38" s="48"/>
      <c r="K38" s="110"/>
      <c r="L38" s="116"/>
      <c r="M38" s="110"/>
      <c r="N38" s="116">
        <v>3</v>
      </c>
      <c r="O38" s="110">
        <f t="shared" si="7"/>
        <v>14</v>
      </c>
      <c r="P38" s="36">
        <f t="shared" si="10"/>
        <v>8.75</v>
      </c>
    </row>
    <row r="39" spans="1:16" ht="11.25" customHeight="1">
      <c r="A39" s="119"/>
      <c r="B39" s="181" t="s">
        <v>104</v>
      </c>
      <c r="C39" s="58"/>
      <c r="D39" s="48"/>
      <c r="E39" s="48"/>
      <c r="F39" s="49"/>
      <c r="G39" s="110">
        <v>42</v>
      </c>
      <c r="H39" s="116"/>
      <c r="I39" s="110">
        <v>7</v>
      </c>
      <c r="J39" s="48"/>
      <c r="K39" s="110">
        <v>6</v>
      </c>
      <c r="L39" s="116"/>
      <c r="M39" s="110"/>
      <c r="N39" s="116"/>
      <c r="O39" s="110">
        <f t="shared" si="7"/>
        <v>55</v>
      </c>
      <c r="P39" s="36">
        <f t="shared" si="10"/>
        <v>20</v>
      </c>
    </row>
    <row r="40" spans="1:16" ht="11.25" customHeight="1">
      <c r="A40" s="119"/>
      <c r="B40" s="180" t="s">
        <v>105</v>
      </c>
      <c r="C40" s="58"/>
      <c r="D40" s="48"/>
      <c r="E40" s="48"/>
      <c r="F40" s="49"/>
      <c r="G40" s="110">
        <v>30</v>
      </c>
      <c r="H40" s="116"/>
      <c r="I40" s="110"/>
      <c r="J40" s="48"/>
      <c r="K40" s="110"/>
      <c r="L40" s="116"/>
      <c r="M40" s="110"/>
      <c r="N40" s="116">
        <v>2</v>
      </c>
      <c r="O40" s="110">
        <f t="shared" si="7"/>
        <v>32</v>
      </c>
      <c r="P40" s="36">
        <f t="shared" si="10"/>
        <v>11.5</v>
      </c>
    </row>
    <row r="41" spans="1:16" ht="11.25" customHeight="1">
      <c r="A41" s="119"/>
      <c r="B41" s="181" t="s">
        <v>106</v>
      </c>
      <c r="C41" s="58"/>
      <c r="D41" s="48"/>
      <c r="E41" s="48">
        <v>1</v>
      </c>
      <c r="F41" s="49"/>
      <c r="G41" s="110"/>
      <c r="H41" s="116"/>
      <c r="I41" s="110"/>
      <c r="J41" s="48"/>
      <c r="K41" s="110"/>
      <c r="L41" s="116"/>
      <c r="M41" s="110"/>
      <c r="N41" s="116"/>
      <c r="O41" s="110">
        <f t="shared" si="7"/>
        <v>18</v>
      </c>
      <c r="P41" s="36">
        <f t="shared" si="10"/>
        <v>72</v>
      </c>
    </row>
    <row r="42" spans="1:16" ht="11.25" customHeight="1">
      <c r="A42" s="119"/>
      <c r="B42" s="180" t="s">
        <v>107</v>
      </c>
      <c r="C42" s="58"/>
      <c r="D42" s="48"/>
      <c r="E42" s="48"/>
      <c r="F42" s="49"/>
      <c r="G42" s="110">
        <v>5</v>
      </c>
      <c r="H42" s="116"/>
      <c r="I42" s="110"/>
      <c r="J42" s="48"/>
      <c r="K42" s="110">
        <v>8</v>
      </c>
      <c r="L42" s="116"/>
      <c r="M42" s="110"/>
      <c r="N42" s="116">
        <v>8</v>
      </c>
      <c r="O42" s="110">
        <f t="shared" si="7"/>
        <v>21</v>
      </c>
      <c r="P42" s="36">
        <f t="shared" si="10"/>
        <v>25.25</v>
      </c>
    </row>
    <row r="43" spans="1:16" ht="11.25" customHeight="1">
      <c r="A43" s="119"/>
      <c r="B43" s="181" t="s">
        <v>108</v>
      </c>
      <c r="C43" s="58"/>
      <c r="D43" s="48"/>
      <c r="E43" s="48"/>
      <c r="F43" s="49"/>
      <c r="G43" s="110">
        <v>1</v>
      </c>
      <c r="H43" s="116"/>
      <c r="I43" s="110"/>
      <c r="J43" s="48"/>
      <c r="K43" s="110"/>
      <c r="L43" s="116"/>
      <c r="M43" s="110"/>
      <c r="N43" s="116">
        <v>20</v>
      </c>
      <c r="O43" s="110">
        <f t="shared" si="7"/>
        <v>21</v>
      </c>
      <c r="P43" s="36">
        <f t="shared" si="10"/>
        <v>40.25</v>
      </c>
    </row>
    <row r="44" spans="1:16" ht="11.25" customHeight="1">
      <c r="A44" s="119"/>
      <c r="B44" s="181" t="s">
        <v>109</v>
      </c>
      <c r="C44" s="58"/>
      <c r="D44" s="48"/>
      <c r="E44" s="48"/>
      <c r="F44" s="49"/>
      <c r="G44" s="110">
        <v>5</v>
      </c>
      <c r="H44" s="116"/>
      <c r="I44" s="110">
        <v>2</v>
      </c>
      <c r="J44" s="48"/>
      <c r="K44" s="110"/>
      <c r="L44" s="116">
        <v>9</v>
      </c>
      <c r="M44" s="110"/>
      <c r="N44" s="116">
        <v>8</v>
      </c>
      <c r="O44" s="110">
        <f t="shared" si="7"/>
        <v>24</v>
      </c>
      <c r="P44" s="36">
        <f t="shared" si="10"/>
        <v>27.25</v>
      </c>
    </row>
    <row r="45" spans="1:16" ht="11.25" customHeight="1">
      <c r="A45" s="119"/>
      <c r="B45" s="181" t="s">
        <v>110</v>
      </c>
      <c r="C45" s="58"/>
      <c r="D45" s="48"/>
      <c r="E45" s="48"/>
      <c r="F45" s="49"/>
      <c r="G45" s="110">
        <v>10</v>
      </c>
      <c r="H45" s="116"/>
      <c r="I45" s="110"/>
      <c r="J45" s="48"/>
      <c r="K45" s="110"/>
      <c r="L45" s="116">
        <v>4</v>
      </c>
      <c r="M45" s="110"/>
      <c r="N45" s="116">
        <v>10</v>
      </c>
      <c r="O45" s="110">
        <f t="shared" si="7"/>
        <v>24</v>
      </c>
      <c r="P45" s="36">
        <f t="shared" si="10"/>
        <v>26.5</v>
      </c>
    </row>
    <row r="46" spans="1:16" ht="11.25" customHeight="1">
      <c r="A46" s="119"/>
      <c r="B46" s="180" t="s">
        <v>111</v>
      </c>
      <c r="C46" s="58"/>
      <c r="D46" s="48"/>
      <c r="E46" s="48"/>
      <c r="F46" s="49"/>
      <c r="G46" s="110">
        <v>5</v>
      </c>
      <c r="H46" s="116"/>
      <c r="I46" s="110"/>
      <c r="J46" s="48">
        <v>2</v>
      </c>
      <c r="K46" s="110"/>
      <c r="L46" s="116">
        <v>5</v>
      </c>
      <c r="M46" s="110"/>
      <c r="N46" s="116">
        <v>5</v>
      </c>
      <c r="O46" s="110">
        <f t="shared" si="7"/>
        <v>17</v>
      </c>
      <c r="P46" s="36">
        <f t="shared" si="10"/>
        <v>17.25</v>
      </c>
    </row>
    <row r="47" spans="1:16" ht="11.25" customHeight="1">
      <c r="A47" s="119"/>
      <c r="B47" s="181" t="s">
        <v>112</v>
      </c>
      <c r="C47" s="58"/>
      <c r="D47" s="48"/>
      <c r="E47" s="48"/>
      <c r="F47" s="49"/>
      <c r="G47" s="110"/>
      <c r="H47" s="116"/>
      <c r="I47" s="110"/>
      <c r="J47" s="48"/>
      <c r="K47" s="110">
        <v>21</v>
      </c>
      <c r="L47" s="116"/>
      <c r="M47" s="110"/>
      <c r="N47" s="116">
        <v>25</v>
      </c>
      <c r="O47" s="110">
        <f t="shared" si="7"/>
        <v>46</v>
      </c>
      <c r="P47" s="36">
        <f t="shared" si="10"/>
        <v>71</v>
      </c>
    </row>
    <row r="48" spans="1:16" ht="11.25" customHeight="1">
      <c r="A48" s="119"/>
      <c r="B48" s="181" t="s">
        <v>113</v>
      </c>
      <c r="C48" s="58"/>
      <c r="D48" s="48"/>
      <c r="E48" s="48"/>
      <c r="F48" s="49"/>
      <c r="G48" s="110">
        <v>5</v>
      </c>
      <c r="H48" s="116"/>
      <c r="I48" s="110">
        <v>2</v>
      </c>
      <c r="J48" s="48"/>
      <c r="K48" s="110"/>
      <c r="L48" s="116">
        <v>9</v>
      </c>
      <c r="M48" s="110"/>
      <c r="N48" s="116">
        <v>8</v>
      </c>
      <c r="O48" s="110">
        <f t="shared" si="7"/>
        <v>24</v>
      </c>
      <c r="P48" s="36">
        <f t="shared" si="9"/>
        <v>27.25</v>
      </c>
    </row>
    <row r="49" spans="1:16" ht="11.25" customHeight="1">
      <c r="A49" s="119"/>
      <c r="B49" s="181"/>
      <c r="C49" s="58"/>
      <c r="D49" s="48"/>
      <c r="E49" s="48"/>
      <c r="F49" s="49"/>
      <c r="G49" s="110"/>
      <c r="H49" s="116"/>
      <c r="I49" s="110"/>
      <c r="J49" s="48"/>
      <c r="K49" s="110"/>
      <c r="L49" s="116"/>
      <c r="M49" s="110"/>
      <c r="N49" s="116"/>
      <c r="O49" s="110">
        <f t="shared" si="7"/>
        <v>0</v>
      </c>
      <c r="P49" s="36">
        <f t="shared" si="8"/>
        <v>0</v>
      </c>
    </row>
    <row r="50" spans="1:16" ht="10.8" thickBot="1">
      <c r="B50" s="37"/>
      <c r="C50" s="40">
        <f t="shared" ref="C50:P50" si="11">SUM(C27:C49)</f>
        <v>0</v>
      </c>
      <c r="D50" s="40">
        <f t="shared" si="11"/>
        <v>0</v>
      </c>
      <c r="E50" s="40">
        <f t="shared" si="11"/>
        <v>2</v>
      </c>
      <c r="F50" s="40">
        <f t="shared" si="11"/>
        <v>0</v>
      </c>
      <c r="G50" s="40">
        <f t="shared" si="11"/>
        <v>272</v>
      </c>
      <c r="H50" s="40">
        <f t="shared" si="11"/>
        <v>0</v>
      </c>
      <c r="I50" s="40">
        <f t="shared" si="11"/>
        <v>11</v>
      </c>
      <c r="J50" s="40">
        <f t="shared" si="11"/>
        <v>2</v>
      </c>
      <c r="K50" s="40">
        <f t="shared" si="11"/>
        <v>45</v>
      </c>
      <c r="L50" s="40">
        <f t="shared" si="11"/>
        <v>27</v>
      </c>
      <c r="M50" s="40">
        <f t="shared" si="11"/>
        <v>0</v>
      </c>
      <c r="N50" s="40">
        <f t="shared" si="11"/>
        <v>302</v>
      </c>
      <c r="O50" s="41">
        <f t="shared" si="11"/>
        <v>695</v>
      </c>
      <c r="P50" s="42">
        <f t="shared" si="11"/>
        <v>894.5</v>
      </c>
    </row>
    <row r="51" spans="1:16">
      <c r="G51" s="38"/>
    </row>
    <row r="52" spans="1:16">
      <c r="G52" s="38"/>
    </row>
    <row r="53" spans="1:16" ht="10.8" thickBot="1">
      <c r="B53" s="32" t="s">
        <v>48</v>
      </c>
      <c r="C53" s="32"/>
      <c r="D53" s="32"/>
      <c r="E53" s="32"/>
      <c r="F53" s="33"/>
      <c r="G53" s="33"/>
      <c r="H53" s="33"/>
      <c r="I53" s="33"/>
      <c r="J53" s="33"/>
      <c r="K53" s="33"/>
      <c r="L53" s="33"/>
      <c r="M53" s="33"/>
      <c r="N53" s="33"/>
      <c r="O53" s="34"/>
      <c r="P53" s="34"/>
    </row>
    <row r="54" spans="1:16">
      <c r="A54" s="119"/>
      <c r="B54" s="181" t="s">
        <v>130</v>
      </c>
      <c r="C54" s="58"/>
      <c r="D54" s="48"/>
      <c r="E54" s="48"/>
      <c r="F54" s="49"/>
      <c r="G54" s="110">
        <v>4</v>
      </c>
      <c r="H54" s="116"/>
      <c r="I54" s="110"/>
      <c r="J54" s="48"/>
      <c r="K54" s="110">
        <v>1</v>
      </c>
      <c r="L54" s="116"/>
      <c r="M54" s="110"/>
      <c r="N54" s="120"/>
      <c r="O54" s="110">
        <f>SUM(F54:N54)+(E54*18)+(D54*9)</f>
        <v>5</v>
      </c>
      <c r="P54" s="36">
        <f t="shared" ref="P54:P57" si="12">(D54*$D$3)+(E54*$E$3)+(F54*$F$3)+(G54*$G$3)+(H54*$H$3)+(I54*$I$3)+(J54*$J$3)+(K54*$K$3)+(L54*$L$3)+(M54*$M$3)+(N54*$N$3)</f>
        <v>2</v>
      </c>
    </row>
    <row r="55" spans="1:16">
      <c r="A55" s="119"/>
      <c r="B55" s="181" t="s">
        <v>131</v>
      </c>
      <c r="C55" s="58"/>
      <c r="D55" s="48"/>
      <c r="E55" s="48"/>
      <c r="F55" s="49"/>
      <c r="G55" s="110">
        <v>1</v>
      </c>
      <c r="H55" s="116"/>
      <c r="I55" s="110"/>
      <c r="J55" s="48"/>
      <c r="K55" s="110"/>
      <c r="L55" s="116"/>
      <c r="M55" s="110"/>
      <c r="N55" s="120"/>
      <c r="O55" s="117">
        <f t="shared" ref="O55" si="13">SUM(F55:N55)</f>
        <v>1</v>
      </c>
      <c r="P55" s="36">
        <f t="shared" ref="P55:P56" si="14">(D55*$D$3)+(E55*$E$3)+(F55*$F$3)+(G55*$G$3)+(H55*$H$3)+(I55*$I$3)+(J55*$J$3)+(K55*$K$3)+(L55*$L$3)+(M55*$M$3)+(N55*$N$3)</f>
        <v>0.25</v>
      </c>
    </row>
    <row r="56" spans="1:16">
      <c r="A56" s="119"/>
      <c r="B56" s="180" t="s">
        <v>132</v>
      </c>
      <c r="C56" s="58"/>
      <c r="D56" s="48"/>
      <c r="E56" s="48"/>
      <c r="F56" s="49">
        <v>7</v>
      </c>
      <c r="G56" s="110"/>
      <c r="H56" s="116"/>
      <c r="I56" s="110"/>
      <c r="J56" s="48"/>
      <c r="K56" s="110"/>
      <c r="L56" s="116"/>
      <c r="M56" s="110"/>
      <c r="N56" s="120"/>
      <c r="O56" s="117">
        <f t="shared" ref="O56" si="15">SUM(F56:N56)</f>
        <v>7</v>
      </c>
      <c r="P56" s="36">
        <f t="shared" si="14"/>
        <v>0.70000000000000007</v>
      </c>
    </row>
    <row r="57" spans="1:16" ht="12.75" customHeight="1">
      <c r="A57" s="119"/>
      <c r="B57" s="180"/>
      <c r="C57" s="58"/>
      <c r="D57" s="48"/>
      <c r="E57" s="48"/>
      <c r="F57" s="49"/>
      <c r="G57" s="123"/>
      <c r="H57" s="124"/>
      <c r="I57" s="121"/>
      <c r="K57" s="121"/>
      <c r="L57" s="101"/>
      <c r="M57" s="121"/>
      <c r="O57" s="118">
        <f t="shared" ref="O57" si="16">SUM(F57:N57)</f>
        <v>0</v>
      </c>
      <c r="P57" s="36">
        <f t="shared" si="12"/>
        <v>0</v>
      </c>
    </row>
    <row r="58" spans="1:16" ht="10.8" thickBot="1">
      <c r="B58" s="37" t="s">
        <v>21</v>
      </c>
      <c r="C58" s="37">
        <f t="shared" ref="C58:P58" si="17">SUM(C54:C57)</f>
        <v>0</v>
      </c>
      <c r="D58" s="37">
        <f t="shared" si="17"/>
        <v>0</v>
      </c>
      <c r="E58" s="37">
        <f t="shared" si="17"/>
        <v>0</v>
      </c>
      <c r="F58" s="37">
        <f t="shared" si="17"/>
        <v>7</v>
      </c>
      <c r="G58" s="122">
        <f t="shared" si="17"/>
        <v>5</v>
      </c>
      <c r="H58" s="122">
        <f t="shared" si="17"/>
        <v>0</v>
      </c>
      <c r="I58" s="40">
        <f t="shared" si="17"/>
        <v>0</v>
      </c>
      <c r="J58" s="40">
        <f t="shared" si="17"/>
        <v>0</v>
      </c>
      <c r="K58" s="40">
        <f t="shared" si="17"/>
        <v>1</v>
      </c>
      <c r="L58" s="40">
        <f t="shared" si="17"/>
        <v>0</v>
      </c>
      <c r="M58" s="40">
        <f t="shared" si="17"/>
        <v>0</v>
      </c>
      <c r="N58" s="40">
        <f t="shared" si="17"/>
        <v>0</v>
      </c>
      <c r="O58" s="41">
        <f t="shared" si="17"/>
        <v>13</v>
      </c>
      <c r="P58" s="42">
        <f t="shared" si="17"/>
        <v>2.95</v>
      </c>
    </row>
    <row r="59" spans="1:16">
      <c r="B59" s="44"/>
      <c r="C59" s="44"/>
      <c r="D59" s="44"/>
      <c r="E59" s="44"/>
      <c r="F59" s="44"/>
      <c r="G59" s="45"/>
      <c r="H59" s="45"/>
      <c r="I59" s="45"/>
      <c r="J59" s="45"/>
      <c r="K59" s="45"/>
      <c r="L59" s="45"/>
      <c r="M59" s="45"/>
      <c r="N59" s="45"/>
      <c r="O59" s="50"/>
      <c r="P59" s="51"/>
    </row>
    <row r="60" spans="1:16" hidden="1">
      <c r="B60" s="44"/>
      <c r="C60" s="44"/>
      <c r="D60" s="44"/>
      <c r="E60" s="44"/>
      <c r="F60" s="44"/>
      <c r="G60" s="45"/>
      <c r="H60" s="45"/>
      <c r="I60" s="45"/>
      <c r="J60" s="45"/>
      <c r="K60" s="45"/>
      <c r="L60" s="45"/>
      <c r="M60" s="45"/>
      <c r="N60" s="45"/>
      <c r="O60" s="50"/>
      <c r="P60" s="51"/>
    </row>
    <row r="61" spans="1:16" ht="10.8" hidden="1" thickBot="1">
      <c r="B61" s="32" t="s">
        <v>78</v>
      </c>
      <c r="C61" s="32"/>
      <c r="D61" s="32"/>
      <c r="E61" s="32"/>
      <c r="F61" s="33"/>
      <c r="G61" s="33"/>
      <c r="H61" s="33"/>
      <c r="I61" s="33"/>
      <c r="J61" s="33"/>
      <c r="K61" s="33"/>
      <c r="L61" s="33"/>
      <c r="M61" s="33"/>
      <c r="N61" s="33"/>
      <c r="O61" s="34"/>
      <c r="P61" s="34"/>
    </row>
    <row r="62" spans="1:16" hidden="1">
      <c r="B62" s="52" t="s">
        <v>70</v>
      </c>
      <c r="C62" s="48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>SUM(F62:N62)</f>
        <v>0</v>
      </c>
      <c r="P62" s="36">
        <f t="shared" ref="P62:P63" si="18">(D62*$D$3)+(E62*$E$3)+(F62*$F$3)+(G62*$G$3)+(H62*$H$3)+(I62*$I$3)+(J62*$J$3)+(K62*$K$3)+(L62*$L$3)+(M62*$M$3)+(N62*$N$3)</f>
        <v>0</v>
      </c>
    </row>
    <row r="63" spans="1:16" hidden="1">
      <c r="B63" s="52"/>
      <c r="C63" s="58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>SUM(F63:N63)</f>
        <v>0</v>
      </c>
      <c r="P63" s="36">
        <f t="shared" si="18"/>
        <v>0</v>
      </c>
    </row>
    <row r="64" spans="1:16" ht="10.8" hidden="1" thickBot="1">
      <c r="B64" s="37" t="s">
        <v>21</v>
      </c>
      <c r="C64" s="37">
        <f t="shared" ref="C64:D64" si="19">SUM(C63:C63)</f>
        <v>0</v>
      </c>
      <c r="D64" s="37">
        <f t="shared" si="19"/>
        <v>0</v>
      </c>
      <c r="E64" s="41">
        <f t="shared" ref="E64:N64" si="20">SUM(E62:E63)</f>
        <v>0</v>
      </c>
      <c r="F64" s="41">
        <f t="shared" si="20"/>
        <v>0</v>
      </c>
      <c r="G64" s="41">
        <f t="shared" si="20"/>
        <v>0</v>
      </c>
      <c r="H64" s="41">
        <f t="shared" si="20"/>
        <v>0</v>
      </c>
      <c r="I64" s="41">
        <f t="shared" si="20"/>
        <v>0</v>
      </c>
      <c r="J64" s="41">
        <f t="shared" si="20"/>
        <v>0</v>
      </c>
      <c r="K64" s="41">
        <f t="shared" si="20"/>
        <v>0</v>
      </c>
      <c r="L64" s="41">
        <f t="shared" si="20"/>
        <v>0</v>
      </c>
      <c r="M64" s="41">
        <f t="shared" si="20"/>
        <v>0</v>
      </c>
      <c r="N64" s="41">
        <f t="shared" si="20"/>
        <v>0</v>
      </c>
      <c r="O64" s="41">
        <f>SUM(O62:O63)</f>
        <v>0</v>
      </c>
      <c r="P64" s="42">
        <f>SUM(P62:P63)</f>
        <v>0</v>
      </c>
    </row>
    <row r="65" spans="1:16" hidden="1">
      <c r="B65" s="44"/>
      <c r="C65" s="44"/>
      <c r="D65" s="44"/>
      <c r="E65" s="44"/>
      <c r="F65" s="44"/>
      <c r="G65" s="45"/>
      <c r="H65" s="45"/>
      <c r="I65" s="45"/>
      <c r="J65" s="45"/>
      <c r="K65" s="45"/>
      <c r="L65" s="45"/>
      <c r="M65" s="45"/>
      <c r="N65" s="45"/>
      <c r="O65" s="50"/>
      <c r="P65" s="51"/>
    </row>
    <row r="66" spans="1:16" hidden="1">
      <c r="G66" s="38"/>
    </row>
    <row r="67" spans="1:16" ht="10.8" hidden="1" thickBot="1">
      <c r="B67" s="32" t="s">
        <v>50</v>
      </c>
      <c r="C67" s="32"/>
      <c r="D67" s="32"/>
      <c r="E67" s="32"/>
      <c r="F67" s="33"/>
      <c r="G67" s="33"/>
      <c r="H67" s="33"/>
      <c r="I67" s="33"/>
      <c r="J67" s="33"/>
      <c r="K67" s="33"/>
      <c r="L67" s="33"/>
      <c r="M67" s="33"/>
      <c r="N67" s="33"/>
      <c r="O67" s="34"/>
      <c r="P67" s="34"/>
    </row>
    <row r="68" spans="1:16" hidden="1">
      <c r="A68" s="119"/>
      <c r="B68" s="181"/>
      <c r="C68" s="58"/>
      <c r="D68" s="48"/>
      <c r="E68" s="48"/>
      <c r="F68" s="49"/>
      <c r="G68" s="110"/>
      <c r="H68" s="116"/>
      <c r="I68" s="110"/>
      <c r="J68" s="48"/>
      <c r="K68" s="110"/>
      <c r="L68" s="116"/>
      <c r="M68" s="110"/>
      <c r="N68" s="120"/>
      <c r="O68" s="117">
        <f t="shared" ref="O68:O89" si="21">SUM(F68:N68)</f>
        <v>0</v>
      </c>
      <c r="P68" s="36">
        <f t="shared" ref="P68:P89" si="22">(D68*$D$3)+(E68*$E$3)+(F68*$F$3)+(G68*$G$3)+(H68*$H$3)+(I68*$I$3)+(J68*$J$3)+(K68*$K$3)+(L68*$L$3)+(M68*$M$3)+(N68*$N$3)</f>
        <v>0</v>
      </c>
    </row>
    <row r="69" spans="1:16" hidden="1">
      <c r="A69" s="119"/>
      <c r="B69" s="180"/>
      <c r="C69" s="58"/>
      <c r="D69" s="48"/>
      <c r="E69" s="48"/>
      <c r="F69" s="49"/>
      <c r="G69" s="110"/>
      <c r="H69" s="116"/>
      <c r="I69" s="110"/>
      <c r="J69" s="48"/>
      <c r="K69" s="110"/>
      <c r="L69" s="116"/>
      <c r="M69" s="110"/>
      <c r="N69" s="120"/>
      <c r="O69" s="117">
        <f t="shared" si="21"/>
        <v>0</v>
      </c>
      <c r="P69" s="36">
        <f t="shared" si="22"/>
        <v>0</v>
      </c>
    </row>
    <row r="70" spans="1:16" hidden="1">
      <c r="A70" s="119"/>
      <c r="B70" s="181"/>
      <c r="C70" s="58"/>
      <c r="D70" s="48"/>
      <c r="E70" s="48"/>
      <c r="F70" s="49"/>
      <c r="G70" s="110"/>
      <c r="H70" s="116"/>
      <c r="I70" s="110"/>
      <c r="J70" s="48"/>
      <c r="K70" s="110"/>
      <c r="L70" s="116"/>
      <c r="M70" s="110"/>
      <c r="N70" s="120"/>
      <c r="O70" s="117">
        <f t="shared" si="21"/>
        <v>0</v>
      </c>
      <c r="P70" s="36">
        <f t="shared" si="22"/>
        <v>0</v>
      </c>
    </row>
    <row r="71" spans="1:16" hidden="1">
      <c r="A71" s="119"/>
      <c r="B71" s="180"/>
      <c r="C71" s="58"/>
      <c r="D71" s="48"/>
      <c r="E71" s="48"/>
      <c r="F71" s="49"/>
      <c r="G71" s="110"/>
      <c r="H71" s="116"/>
      <c r="I71" s="110"/>
      <c r="J71" s="48"/>
      <c r="K71" s="110"/>
      <c r="L71" s="116"/>
      <c r="M71" s="110"/>
      <c r="N71" s="120"/>
      <c r="O71" s="117">
        <f t="shared" si="21"/>
        <v>0</v>
      </c>
      <c r="P71" s="36">
        <f t="shared" si="22"/>
        <v>0</v>
      </c>
    </row>
    <row r="72" spans="1:16" hidden="1">
      <c r="A72" s="119"/>
      <c r="B72" s="181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74" si="23">SUM(F72:N72)</f>
        <v>0</v>
      </c>
      <c r="P72" s="36">
        <f t="shared" si="22"/>
        <v>0</v>
      </c>
    </row>
    <row r="73" spans="1:16" hidden="1">
      <c r="A73" s="119"/>
      <c r="B73" s="180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3"/>
        <v>0</v>
      </c>
      <c r="P73" s="36">
        <f t="shared" si="22"/>
        <v>0</v>
      </c>
    </row>
    <row r="74" spans="1:16" hidden="1">
      <c r="A74" s="119"/>
      <c r="B74" s="181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3"/>
        <v>0</v>
      </c>
      <c r="P74" s="36">
        <f t="shared" si="22"/>
        <v>0</v>
      </c>
    </row>
    <row r="75" spans="1:16" hidden="1">
      <c r="A75" s="119"/>
      <c r="B75" s="180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ref="O75:O77" si="24">SUM(F75:N75)</f>
        <v>0</v>
      </c>
      <c r="P75" s="36">
        <f t="shared" si="22"/>
        <v>0</v>
      </c>
    </row>
    <row r="76" spans="1:16" hidden="1">
      <c r="A76" s="119"/>
      <c r="B76" s="181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si="24"/>
        <v>0</v>
      </c>
      <c r="P76" s="36">
        <f t="shared" si="22"/>
        <v>0</v>
      </c>
    </row>
    <row r="77" spans="1:16" hidden="1">
      <c r="A77" s="119"/>
      <c r="B77" s="180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4"/>
        <v>0</v>
      </c>
      <c r="P77" s="36">
        <f t="shared" si="22"/>
        <v>0</v>
      </c>
    </row>
    <row r="78" spans="1:16" hidden="1">
      <c r="A78" s="119"/>
      <c r="B78" s="181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ref="O78:O80" si="25">SUM(F78:N78)</f>
        <v>0</v>
      </c>
      <c r="P78" s="36">
        <f t="shared" si="22"/>
        <v>0</v>
      </c>
    </row>
    <row r="79" spans="1:16" hidden="1">
      <c r="A79" s="119"/>
      <c r="B79" s="180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si="25"/>
        <v>0</v>
      </c>
      <c r="P79" s="36">
        <f t="shared" si="22"/>
        <v>0</v>
      </c>
    </row>
    <row r="80" spans="1:16" hidden="1">
      <c r="A80" s="119"/>
      <c r="B80" s="181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5"/>
        <v>0</v>
      </c>
      <c r="P80" s="36">
        <f t="shared" si="22"/>
        <v>0</v>
      </c>
    </row>
    <row r="81" spans="1:16" hidden="1">
      <c r="A81" s="119"/>
      <c r="B81" s="180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ref="O81:O83" si="26">SUM(F81:N81)</f>
        <v>0</v>
      </c>
      <c r="P81" s="36">
        <f t="shared" si="22"/>
        <v>0</v>
      </c>
    </row>
    <row r="82" spans="1:16" hidden="1">
      <c r="A82" s="119"/>
      <c r="B82" s="181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si="26"/>
        <v>0</v>
      </c>
      <c r="P82" s="36">
        <f t="shared" si="22"/>
        <v>0</v>
      </c>
    </row>
    <row r="83" spans="1:16" hidden="1">
      <c r="A83" s="119"/>
      <c r="B83" s="180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6"/>
        <v>0</v>
      </c>
      <c r="P83" s="36">
        <f t="shared" si="22"/>
        <v>0</v>
      </c>
    </row>
    <row r="84" spans="1:16" hidden="1">
      <c r="A84" s="119"/>
      <c r="B84" s="181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ref="O84:O86" si="27">SUM(F84:N84)</f>
        <v>0</v>
      </c>
      <c r="P84" s="36">
        <f t="shared" si="22"/>
        <v>0</v>
      </c>
    </row>
    <row r="85" spans="1:16" hidden="1">
      <c r="A85" s="119"/>
      <c r="B85" s="180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si="27"/>
        <v>0</v>
      </c>
      <c r="P85" s="36">
        <f t="shared" si="22"/>
        <v>0</v>
      </c>
    </row>
    <row r="86" spans="1:16" hidden="1">
      <c r="A86" s="119"/>
      <c r="B86" s="181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7"/>
        <v>0</v>
      </c>
      <c r="P86" s="36">
        <f t="shared" si="22"/>
        <v>0</v>
      </c>
    </row>
    <row r="87" spans="1:16" hidden="1">
      <c r="A87" s="119"/>
      <c r="B87" s="180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1"/>
        <v>0</v>
      </c>
      <c r="P87" s="36">
        <f t="shared" si="22"/>
        <v>0</v>
      </c>
    </row>
    <row r="88" spans="1:16" hidden="1">
      <c r="A88" s="119"/>
      <c r="B88" s="181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si="21"/>
        <v>0</v>
      </c>
      <c r="P88" s="36">
        <f t="shared" si="22"/>
        <v>0</v>
      </c>
    </row>
    <row r="89" spans="1:16" ht="12.75" hidden="1" customHeight="1">
      <c r="A89" s="119"/>
      <c r="B89" s="180"/>
      <c r="C89" s="58"/>
      <c r="D89" s="48"/>
      <c r="E89" s="48"/>
      <c r="F89" s="49"/>
      <c r="G89" s="123"/>
      <c r="H89" s="124"/>
      <c r="I89" s="121"/>
      <c r="K89" s="121"/>
      <c r="L89" s="101"/>
      <c r="M89" s="121"/>
      <c r="O89" s="118">
        <f t="shared" si="21"/>
        <v>0</v>
      </c>
      <c r="P89" s="36">
        <f t="shared" si="22"/>
        <v>0</v>
      </c>
    </row>
    <row r="90" spans="1:16" ht="10.8" hidden="1" thickBot="1">
      <c r="B90" s="37" t="s">
        <v>21</v>
      </c>
      <c r="C90" s="37">
        <f t="shared" ref="C90:P90" si="28">SUM(C68:C89)</f>
        <v>0</v>
      </c>
      <c r="D90" s="37">
        <f t="shared" si="28"/>
        <v>0</v>
      </c>
      <c r="E90" s="37">
        <f t="shared" si="28"/>
        <v>0</v>
      </c>
      <c r="F90" s="37">
        <f t="shared" si="28"/>
        <v>0</v>
      </c>
      <c r="G90" s="122">
        <f t="shared" si="28"/>
        <v>0</v>
      </c>
      <c r="H90" s="122">
        <f t="shared" si="28"/>
        <v>0</v>
      </c>
      <c r="I90" s="40">
        <f t="shared" si="28"/>
        <v>0</v>
      </c>
      <c r="J90" s="40">
        <f t="shared" si="28"/>
        <v>0</v>
      </c>
      <c r="K90" s="40">
        <f t="shared" si="28"/>
        <v>0</v>
      </c>
      <c r="L90" s="40">
        <f t="shared" si="28"/>
        <v>0</v>
      </c>
      <c r="M90" s="40">
        <f t="shared" si="28"/>
        <v>0</v>
      </c>
      <c r="N90" s="40">
        <f t="shared" si="28"/>
        <v>0</v>
      </c>
      <c r="O90" s="41">
        <f t="shared" si="28"/>
        <v>0</v>
      </c>
      <c r="P90" s="42">
        <f t="shared" si="28"/>
        <v>0</v>
      </c>
    </row>
    <row r="91" spans="1:16" hidden="1">
      <c r="B91" s="44"/>
      <c r="C91" s="44"/>
      <c r="D91" s="44"/>
      <c r="E91" s="44"/>
      <c r="F91" s="44"/>
      <c r="G91" s="45"/>
      <c r="H91" s="45"/>
      <c r="I91" s="45"/>
      <c r="J91" s="45"/>
      <c r="K91" s="45"/>
      <c r="L91" s="45"/>
      <c r="M91" s="45"/>
      <c r="N91" s="45"/>
      <c r="O91" s="50"/>
      <c r="P91" s="51"/>
    </row>
    <row r="92" spans="1:16" hidden="1">
      <c r="B92" s="44"/>
      <c r="C92" s="44"/>
      <c r="D92" s="44"/>
      <c r="E92" s="44"/>
      <c r="F92" s="44"/>
      <c r="G92" s="45"/>
      <c r="H92" s="45"/>
      <c r="I92" s="45"/>
      <c r="J92" s="45"/>
      <c r="K92" s="45"/>
      <c r="L92" s="45"/>
      <c r="M92" s="45"/>
      <c r="N92" s="45"/>
      <c r="O92" s="50"/>
      <c r="P92" s="51"/>
    </row>
    <row r="93" spans="1:16" ht="10.8" hidden="1" thickBot="1">
      <c r="B93" s="32" t="s">
        <v>40</v>
      </c>
      <c r="C93" s="32"/>
      <c r="D93" s="32"/>
      <c r="E93" s="32"/>
      <c r="F93" s="33"/>
      <c r="G93" s="33"/>
      <c r="H93" s="33"/>
      <c r="I93" s="33"/>
      <c r="J93" s="33"/>
      <c r="K93" s="33"/>
      <c r="L93" s="33"/>
      <c r="M93" s="33"/>
      <c r="N93" s="33"/>
      <c r="O93" s="34"/>
      <c r="P93" s="34"/>
    </row>
    <row r="94" spans="1:16" ht="11.25" hidden="1" customHeight="1">
      <c r="B94" s="52"/>
      <c r="C94" s="47"/>
      <c r="D94" s="48"/>
      <c r="E94" s="48"/>
      <c r="F94" s="49"/>
      <c r="G94" s="53"/>
      <c r="H94" s="54"/>
      <c r="I94" s="55"/>
      <c r="J94" s="54"/>
      <c r="K94" s="53"/>
      <c r="L94" s="56"/>
      <c r="M94" s="53"/>
      <c r="N94" s="54"/>
      <c r="O94" s="110">
        <f>SUM(F94:N94)+(E94*18)+(D94*9)</f>
        <v>0</v>
      </c>
      <c r="P94" s="36">
        <f t="shared" ref="P94" si="29">(D94*$D$3)+(E94*$E$3)+(F94*$F$3)+(G94*$G$3)+(H94*$H$3)+(I94*$I$3)+(J94*$J$3)+(K94*$K$3)+(L94*$L$3)+(M94*$M$3)+(N94*$N$3)</f>
        <v>0</v>
      </c>
    </row>
    <row r="95" spans="1:16" ht="11.25" hidden="1" customHeight="1">
      <c r="B95" s="52"/>
      <c r="C95" s="47"/>
      <c r="D95" s="48"/>
      <c r="E95" s="48"/>
      <c r="F95" s="49"/>
      <c r="G95" s="53"/>
      <c r="H95" s="54"/>
      <c r="I95" s="55"/>
      <c r="J95" s="54"/>
      <c r="K95" s="53"/>
      <c r="L95" s="56"/>
      <c r="M95" s="53"/>
      <c r="N95" s="54"/>
      <c r="O95" s="35">
        <f t="shared" ref="O95:O96" si="30">SUM(F95:N95)</f>
        <v>0</v>
      </c>
      <c r="P95" s="36">
        <f t="shared" ref="P95:P96" si="31">(D95*$D$3)+(E95*$E$3)+(F95*$F$3)+(G95*$G$3)+(H95*$H$3)+(I95*$I$3)+(J95*$J$3)+(K95*$K$3)+(L95*$L$3)+(M95*$M$3)+(N95*$N$3)</f>
        <v>0</v>
      </c>
    </row>
    <row r="96" spans="1:16" ht="11.25" hidden="1" customHeight="1">
      <c r="B96" s="52"/>
      <c r="C96" s="47"/>
      <c r="D96" s="48"/>
      <c r="E96" s="48"/>
      <c r="F96" s="49"/>
      <c r="G96" s="53"/>
      <c r="H96" s="54"/>
      <c r="I96" s="55"/>
      <c r="J96" s="54"/>
      <c r="K96" s="53"/>
      <c r="L96" s="56"/>
      <c r="M96" s="53"/>
      <c r="N96" s="54"/>
      <c r="O96" s="35">
        <f t="shared" si="30"/>
        <v>0</v>
      </c>
      <c r="P96" s="36">
        <f t="shared" si="31"/>
        <v>0</v>
      </c>
    </row>
    <row r="97" spans="2:16" ht="10.8" hidden="1" thickBot="1">
      <c r="B97" s="37" t="s">
        <v>21</v>
      </c>
      <c r="C97" s="37">
        <f t="shared" ref="C97:P97" si="32">SUM(C94:C96)</f>
        <v>0</v>
      </c>
      <c r="D97" s="37">
        <f t="shared" si="32"/>
        <v>0</v>
      </c>
      <c r="E97" s="37">
        <f t="shared" si="32"/>
        <v>0</v>
      </c>
      <c r="F97" s="37">
        <f t="shared" si="32"/>
        <v>0</v>
      </c>
      <c r="G97" s="40">
        <f t="shared" si="32"/>
        <v>0</v>
      </c>
      <c r="H97" s="40">
        <f t="shared" si="32"/>
        <v>0</v>
      </c>
      <c r="I97" s="40">
        <f t="shared" si="32"/>
        <v>0</v>
      </c>
      <c r="J97" s="40">
        <f t="shared" si="32"/>
        <v>0</v>
      </c>
      <c r="K97" s="40">
        <f t="shared" si="32"/>
        <v>0</v>
      </c>
      <c r="L97" s="40">
        <f t="shared" si="32"/>
        <v>0</v>
      </c>
      <c r="M97" s="40">
        <f t="shared" si="32"/>
        <v>0</v>
      </c>
      <c r="N97" s="40">
        <f t="shared" si="32"/>
        <v>0</v>
      </c>
      <c r="O97" s="41">
        <f t="shared" si="32"/>
        <v>0</v>
      </c>
      <c r="P97" s="42">
        <f t="shared" si="32"/>
        <v>0</v>
      </c>
    </row>
    <row r="98" spans="2:16" ht="11.25" hidden="1" customHeight="1">
      <c r="B98" s="44"/>
      <c r="C98" s="44"/>
      <c r="D98" s="44"/>
      <c r="E98" s="44"/>
      <c r="F98" s="44"/>
      <c r="G98" s="45"/>
      <c r="H98" s="45"/>
      <c r="I98" s="45"/>
      <c r="J98" s="45"/>
      <c r="K98" s="45"/>
      <c r="L98" s="45"/>
      <c r="M98" s="45"/>
      <c r="N98" s="45"/>
      <c r="O98" s="50"/>
      <c r="P98" s="51"/>
    </row>
    <row r="99" spans="2:16" hidden="1"/>
    <row r="100" spans="2:16" ht="10.8" hidden="1" thickBot="1">
      <c r="B100" s="32" t="s">
        <v>83</v>
      </c>
      <c r="C100" s="32"/>
      <c r="D100" s="32"/>
      <c r="E100" s="32"/>
      <c r="F100" s="33"/>
      <c r="G100" s="33"/>
      <c r="H100" s="33"/>
      <c r="I100" s="33"/>
      <c r="J100" s="33"/>
      <c r="K100" s="33"/>
      <c r="L100" s="33"/>
      <c r="M100" s="33"/>
      <c r="N100" s="33"/>
      <c r="O100" s="34"/>
      <c r="P100" s="34"/>
    </row>
    <row r="101" spans="2:16" ht="11.25" hidden="1" customHeight="1">
      <c r="B101" s="52"/>
      <c r="C101" s="47"/>
      <c r="D101" s="48"/>
      <c r="E101" s="48"/>
      <c r="F101" s="49"/>
      <c r="G101" s="53"/>
      <c r="H101" s="54"/>
      <c r="I101" s="55"/>
      <c r="J101" s="54"/>
      <c r="K101" s="53"/>
      <c r="L101" s="56"/>
      <c r="M101" s="53"/>
      <c r="N101" s="54"/>
      <c r="O101" s="35">
        <f>SUM(F101:N101)</f>
        <v>0</v>
      </c>
      <c r="P101" s="36">
        <f t="shared" ref="P101:P102" si="33">(D101*$D$3)+(E101*$E$3)+(F101*$F$3)+(G101*$G$3)+(H101*$H$3)+(I101*$I$3)+(J101*$J$3)+(K101*$K$3)+(L101*$L$3)+(M101*$M$3)+(N101*$N$3)</f>
        <v>0</v>
      </c>
    </row>
    <row r="102" spans="2:16" ht="11.25" hidden="1" customHeight="1">
      <c r="B102" s="52"/>
      <c r="C102" s="47"/>
      <c r="D102" s="48"/>
      <c r="E102" s="48"/>
      <c r="F102" s="49"/>
      <c r="G102" s="53"/>
      <c r="H102" s="54"/>
      <c r="I102" s="55"/>
      <c r="J102" s="54"/>
      <c r="K102" s="53"/>
      <c r="L102" s="56"/>
      <c r="M102" s="53"/>
      <c r="N102" s="54"/>
      <c r="O102" s="35">
        <f>SUM(F102:N102)</f>
        <v>0</v>
      </c>
      <c r="P102" s="36">
        <f t="shared" si="33"/>
        <v>0</v>
      </c>
    </row>
    <row r="103" spans="2:16" ht="10.8" hidden="1" thickBot="1">
      <c r="B103" s="37" t="s">
        <v>21</v>
      </c>
      <c r="C103" s="37">
        <f t="shared" ref="C103:P103" si="34">SUM(C101:C102)</f>
        <v>0</v>
      </c>
      <c r="D103" s="37">
        <f t="shared" si="34"/>
        <v>0</v>
      </c>
      <c r="E103" s="37">
        <f t="shared" si="34"/>
        <v>0</v>
      </c>
      <c r="F103" s="37">
        <f t="shared" si="34"/>
        <v>0</v>
      </c>
      <c r="G103" s="40">
        <f t="shared" si="34"/>
        <v>0</v>
      </c>
      <c r="H103" s="40">
        <f t="shared" si="34"/>
        <v>0</v>
      </c>
      <c r="I103" s="40">
        <f t="shared" si="34"/>
        <v>0</v>
      </c>
      <c r="J103" s="40">
        <f t="shared" si="34"/>
        <v>0</v>
      </c>
      <c r="K103" s="40">
        <f t="shared" si="34"/>
        <v>0</v>
      </c>
      <c r="L103" s="40">
        <f t="shared" si="34"/>
        <v>0</v>
      </c>
      <c r="M103" s="40">
        <f t="shared" si="34"/>
        <v>0</v>
      </c>
      <c r="N103" s="40">
        <f t="shared" si="34"/>
        <v>0</v>
      </c>
      <c r="O103" s="41">
        <f t="shared" si="34"/>
        <v>0</v>
      </c>
      <c r="P103" s="42">
        <f t="shared" si="34"/>
        <v>0</v>
      </c>
    </row>
    <row r="104" spans="2:16" ht="11.25" hidden="1" customHeight="1">
      <c r="B104" s="44"/>
      <c r="C104" s="44"/>
      <c r="D104" s="44"/>
      <c r="E104" s="44"/>
      <c r="F104" s="44"/>
      <c r="G104" s="45"/>
      <c r="H104" s="45"/>
      <c r="I104" s="45"/>
      <c r="J104" s="45"/>
      <c r="K104" s="45"/>
      <c r="L104" s="45"/>
      <c r="M104" s="45"/>
      <c r="N104" s="45"/>
      <c r="O104" s="50"/>
      <c r="P104" s="51"/>
    </row>
    <row r="106" spans="2:16" ht="10.8" thickBot="1">
      <c r="B106" s="32" t="s">
        <v>49</v>
      </c>
      <c r="C106" s="32"/>
      <c r="D106" s="32"/>
      <c r="E106" s="32"/>
      <c r="F106" s="33"/>
      <c r="G106" s="33"/>
      <c r="H106" s="33"/>
      <c r="I106" s="33"/>
      <c r="J106" s="33"/>
      <c r="K106" s="33"/>
      <c r="L106" s="33"/>
      <c r="M106" s="33"/>
      <c r="N106" s="33"/>
      <c r="O106" s="34"/>
      <c r="P106" s="34"/>
    </row>
    <row r="107" spans="2:16">
      <c r="B107" s="52" t="s">
        <v>141</v>
      </c>
      <c r="C107" s="57"/>
      <c r="D107" s="48"/>
      <c r="E107" s="48"/>
      <c r="F107" s="49"/>
      <c r="G107" s="53">
        <v>483</v>
      </c>
      <c r="H107" s="54"/>
      <c r="I107" s="55"/>
      <c r="J107" s="54"/>
      <c r="K107" s="53">
        <v>46</v>
      </c>
      <c r="L107" s="56"/>
      <c r="M107" s="53">
        <v>111</v>
      </c>
      <c r="N107" s="54"/>
      <c r="O107" s="35">
        <f t="shared" ref="O107:O108" si="35">SUM(F107:N107)</f>
        <v>640</v>
      </c>
      <c r="P107" s="36">
        <f t="shared" ref="P107:P108" si="36">(D107*$D$3)+(E107*$E$3)+(F107*$F$3)+(G107*$G$3)+(H107*$H$3)+(I107*$I$3)+(J107*$J$3)+(K107*$K$3)+(L107*$L$3)+(M107*$M$3)+(N107*$N$3)</f>
        <v>388.75</v>
      </c>
    </row>
    <row r="108" spans="2:16">
      <c r="B108" s="52"/>
      <c r="C108" s="47"/>
      <c r="D108" s="48"/>
      <c r="E108" s="48"/>
      <c r="F108" s="49"/>
      <c r="G108" s="53"/>
      <c r="H108" s="54"/>
      <c r="I108" s="55"/>
      <c r="J108" s="54"/>
      <c r="K108" s="53"/>
      <c r="L108" s="56"/>
      <c r="M108" s="53"/>
      <c r="N108" s="54"/>
      <c r="O108" s="35">
        <f t="shared" si="35"/>
        <v>0</v>
      </c>
      <c r="P108" s="36">
        <f t="shared" si="36"/>
        <v>0</v>
      </c>
    </row>
    <row r="109" spans="2:16" ht="10.8" thickBot="1">
      <c r="B109" s="37" t="s">
        <v>21</v>
      </c>
      <c r="C109" s="37">
        <f>SUM(C108:C108)</f>
        <v>0</v>
      </c>
      <c r="D109" s="37">
        <f t="shared" ref="D109:P109" si="37">SUM(D107:D108)</f>
        <v>0</v>
      </c>
      <c r="E109" s="37">
        <f t="shared" si="37"/>
        <v>0</v>
      </c>
      <c r="F109" s="37">
        <f t="shared" si="37"/>
        <v>0</v>
      </c>
      <c r="G109" s="40">
        <f t="shared" si="37"/>
        <v>483</v>
      </c>
      <c r="H109" s="40">
        <f t="shared" si="37"/>
        <v>0</v>
      </c>
      <c r="I109" s="40">
        <f t="shared" si="37"/>
        <v>0</v>
      </c>
      <c r="J109" s="40">
        <f t="shared" si="37"/>
        <v>0</v>
      </c>
      <c r="K109" s="40">
        <f t="shared" si="37"/>
        <v>46</v>
      </c>
      <c r="L109" s="40">
        <f t="shared" si="37"/>
        <v>0</v>
      </c>
      <c r="M109" s="40">
        <f t="shared" si="37"/>
        <v>111</v>
      </c>
      <c r="N109" s="40">
        <f t="shared" si="37"/>
        <v>0</v>
      </c>
      <c r="O109" s="41">
        <f t="shared" si="37"/>
        <v>640</v>
      </c>
      <c r="P109" s="42">
        <f t="shared" si="37"/>
        <v>388.75</v>
      </c>
    </row>
    <row r="111" spans="2:16" hidden="1"/>
    <row r="112" spans="2:16" ht="10.8" hidden="1" thickBot="1">
      <c r="B112" s="32" t="s">
        <v>54</v>
      </c>
      <c r="C112" s="32"/>
      <c r="D112" s="32"/>
      <c r="E112" s="32"/>
      <c r="F112" s="33"/>
      <c r="G112" s="33"/>
      <c r="H112" s="33"/>
      <c r="I112" s="33"/>
      <c r="J112" s="33"/>
      <c r="K112" s="33"/>
      <c r="L112" s="33"/>
      <c r="M112" s="33"/>
      <c r="N112" s="33"/>
      <c r="O112" s="34"/>
      <c r="P112" s="34"/>
    </row>
    <row r="113" spans="2:16" hidden="1">
      <c r="B113" s="52"/>
      <c r="C113" s="5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110">
        <f>SUM(F113:N113)+(E113*18)+(D113*9)</f>
        <v>0</v>
      </c>
      <c r="P113" s="36">
        <f t="shared" ref="P113:P114" si="38">(D113*$D$3)+(E113*$E$3)+(F113*$F$3)+(G113*$G$3)+(H113*$H$3)+(I113*$I$3)+(J113*$J$3)+(K113*$K$3)+(L113*$L$3)+(M113*$M$3)+(N113*$N$3)</f>
        <v>0</v>
      </c>
    </row>
    <row r="114" spans="2:16" hidden="1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" si="39">SUM(F114:N114)</f>
        <v>0</v>
      </c>
      <c r="P114" s="36">
        <f t="shared" si="38"/>
        <v>0</v>
      </c>
    </row>
    <row r="115" spans="2:16" ht="10.8" hidden="1" thickBot="1">
      <c r="B115" s="37" t="s">
        <v>21</v>
      </c>
      <c r="C115" s="37">
        <f>SUM(C114:C114)</f>
        <v>0</v>
      </c>
      <c r="D115" s="37">
        <f t="shared" ref="D115:P115" si="40">SUM(D113:D114)</f>
        <v>0</v>
      </c>
      <c r="E115" s="37">
        <f t="shared" si="40"/>
        <v>0</v>
      </c>
      <c r="F115" s="37">
        <f t="shared" si="40"/>
        <v>0</v>
      </c>
      <c r="G115" s="40">
        <f t="shared" si="40"/>
        <v>0</v>
      </c>
      <c r="H115" s="40">
        <f t="shared" si="40"/>
        <v>0</v>
      </c>
      <c r="I115" s="40">
        <f t="shared" si="40"/>
        <v>0</v>
      </c>
      <c r="J115" s="40">
        <f t="shared" si="40"/>
        <v>0</v>
      </c>
      <c r="K115" s="40">
        <f t="shared" si="40"/>
        <v>0</v>
      </c>
      <c r="L115" s="40">
        <f t="shared" si="40"/>
        <v>0</v>
      </c>
      <c r="M115" s="40">
        <f t="shared" si="40"/>
        <v>0</v>
      </c>
      <c r="N115" s="40">
        <f t="shared" si="40"/>
        <v>0</v>
      </c>
      <c r="O115" s="41">
        <f t="shared" si="40"/>
        <v>0</v>
      </c>
      <c r="P115" s="42">
        <f t="shared" si="40"/>
        <v>0</v>
      </c>
    </row>
    <row r="116" spans="2:16" hidden="1"/>
    <row r="117" spans="2:16" hidden="1"/>
    <row r="118" spans="2:16" ht="10.8" hidden="1" thickBot="1">
      <c r="B118" s="32" t="s">
        <v>53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2:16" hidden="1">
      <c r="B119" s="52"/>
      <c r="C119" s="5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35">
        <f t="shared" ref="O119:O121" si="41">SUM(F119:N119)</f>
        <v>0</v>
      </c>
      <c r="P119" s="36">
        <f t="shared" ref="P119:P121" si="42">(D119*$D$3)+(E119*$E$3)+(F119*$F$3)+(G119*$G$3)+(H119*$H$3)+(I119*$I$3)+(J119*$J$3)+(K119*$K$3)+(L119*$L$3)+(M119*$M$3)+(N119*$N$3)</f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" si="43">SUM(F120:N120)</f>
        <v>0</v>
      </c>
      <c r="P120" s="36">
        <f t="shared" si="42"/>
        <v>0</v>
      </c>
    </row>
    <row r="121" spans="2:16" hidden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1"/>
        <v>0</v>
      </c>
      <c r="P121" s="36">
        <f t="shared" si="42"/>
        <v>0</v>
      </c>
    </row>
    <row r="122" spans="2:16" ht="10.8" hidden="1" thickBot="1">
      <c r="B122" s="37" t="s">
        <v>21</v>
      </c>
      <c r="C122" s="37">
        <f>SUM(C121:C121)</f>
        <v>0</v>
      </c>
      <c r="D122" s="37">
        <f>SUM(D119:D121)</f>
        <v>0</v>
      </c>
      <c r="E122" s="37">
        <f>SUM(E119:E121)</f>
        <v>0</v>
      </c>
      <c r="F122" s="37">
        <f>SUM(F121:F121)</f>
        <v>0</v>
      </c>
      <c r="G122" s="40">
        <f t="shared" ref="G122:P122" si="44">SUM(G119:G121)</f>
        <v>0</v>
      </c>
      <c r="H122" s="40">
        <f t="shared" si="44"/>
        <v>0</v>
      </c>
      <c r="I122" s="40">
        <f t="shared" si="44"/>
        <v>0</v>
      </c>
      <c r="J122" s="40">
        <f t="shared" si="44"/>
        <v>0</v>
      </c>
      <c r="K122" s="40">
        <f t="shared" si="44"/>
        <v>0</v>
      </c>
      <c r="L122" s="40">
        <f t="shared" si="44"/>
        <v>0</v>
      </c>
      <c r="M122" s="40">
        <f t="shared" si="44"/>
        <v>0</v>
      </c>
      <c r="N122" s="40">
        <f t="shared" si="44"/>
        <v>0</v>
      </c>
      <c r="O122" s="41">
        <f t="shared" si="44"/>
        <v>0</v>
      </c>
      <c r="P122" s="42">
        <f t="shared" si="44"/>
        <v>0</v>
      </c>
    </row>
    <row r="123" spans="2:16" hidden="1"/>
    <row r="124" spans="2:16" hidden="1"/>
    <row r="125" spans="2:16" ht="10.8" hidden="1" thickBot="1">
      <c r="B125" s="32" t="s">
        <v>44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2:16" hidden="1">
      <c r="B126" s="52" t="s">
        <v>71</v>
      </c>
      <c r="C126" s="5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110">
        <f>SUM(F126:N126)+(E126*18)+(D126*9)</f>
        <v>0</v>
      </c>
      <c r="P126" s="36">
        <f t="shared" ref="P126:P128" si="45">(D126*$D$3)+(E126*$E$3)+(F126*$F$3)+(G126*$G$3)+(H126*$H$3)+(I126*$I$3)+(J126*$J$3)+(K126*$K$3)+(L126*$L$3)+(M126*$M$3)+(N126*$N$3)</f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ref="O127" si="46">SUM(F127:N127)</f>
        <v>0</v>
      </c>
      <c r="P127" s="36">
        <f t="shared" si="45"/>
        <v>0</v>
      </c>
    </row>
    <row r="128" spans="2:16" hidden="1">
      <c r="B128" s="52"/>
      <c r="C128" s="47"/>
      <c r="D128" s="48"/>
      <c r="E128" s="48"/>
      <c r="F128" s="49"/>
      <c r="G128" s="53"/>
      <c r="H128" s="54"/>
      <c r="I128" s="55"/>
      <c r="J128" s="54"/>
      <c r="K128" s="53"/>
      <c r="L128" s="56"/>
      <c r="M128" s="53"/>
      <c r="N128" s="54"/>
      <c r="O128" s="35">
        <f t="shared" ref="O128" si="47">SUM(F128:N128)</f>
        <v>0</v>
      </c>
      <c r="P128" s="36">
        <f t="shared" si="45"/>
        <v>0</v>
      </c>
    </row>
    <row r="129" spans="2:16" ht="10.8" hidden="1" thickBot="1">
      <c r="B129" s="37" t="s">
        <v>21</v>
      </c>
      <c r="C129" s="37">
        <f>SUM(C128:C128)</f>
        <v>0</v>
      </c>
      <c r="D129" s="37">
        <f>SUM(D126:D128)</f>
        <v>0</v>
      </c>
      <c r="E129" s="37">
        <f>SUM(E126:E128)</f>
        <v>0</v>
      </c>
      <c r="F129" s="37">
        <f>SUM(F128:F128)</f>
        <v>0</v>
      </c>
      <c r="G129" s="40">
        <f t="shared" ref="G129:P129" si="48">SUM(G126:G128)</f>
        <v>0</v>
      </c>
      <c r="H129" s="40">
        <f t="shared" si="48"/>
        <v>0</v>
      </c>
      <c r="I129" s="40">
        <f t="shared" si="48"/>
        <v>0</v>
      </c>
      <c r="J129" s="40">
        <f t="shared" si="48"/>
        <v>0</v>
      </c>
      <c r="K129" s="40">
        <f t="shared" si="48"/>
        <v>0</v>
      </c>
      <c r="L129" s="40">
        <f t="shared" si="48"/>
        <v>0</v>
      </c>
      <c r="M129" s="40">
        <f t="shared" si="48"/>
        <v>0</v>
      </c>
      <c r="N129" s="40">
        <f t="shared" si="48"/>
        <v>0</v>
      </c>
      <c r="O129" s="41">
        <f t="shared" si="48"/>
        <v>0</v>
      </c>
      <c r="P129" s="42">
        <f t="shared" si="48"/>
        <v>0</v>
      </c>
    </row>
    <row r="130" spans="2:16" hidden="1"/>
    <row r="132" spans="2:16" ht="10.8" thickBot="1">
      <c r="B132" s="32" t="s">
        <v>51</v>
      </c>
      <c r="C132" s="32"/>
      <c r="D132" s="32"/>
      <c r="E132" s="32"/>
      <c r="F132" s="33"/>
      <c r="G132" s="33"/>
      <c r="H132" s="33"/>
      <c r="I132" s="33"/>
      <c r="J132" s="33"/>
      <c r="K132" s="33"/>
      <c r="L132" s="33"/>
      <c r="M132" s="33"/>
      <c r="N132" s="33"/>
      <c r="O132" s="34"/>
      <c r="P132" s="34"/>
    </row>
    <row r="133" spans="2:16" ht="11.25" customHeight="1">
      <c r="B133" s="52" t="s">
        <v>124</v>
      </c>
      <c r="C133" s="47"/>
      <c r="D133" s="48"/>
      <c r="E133" s="48"/>
      <c r="F133" s="49">
        <v>197</v>
      </c>
      <c r="G133" s="53"/>
      <c r="H133" s="54"/>
      <c r="I133" s="55"/>
      <c r="J133" s="54"/>
      <c r="K133" s="53"/>
      <c r="L133" s="56"/>
      <c r="M133" s="53"/>
      <c r="N133" s="54"/>
      <c r="O133" s="35">
        <f t="shared" ref="O133:O139" si="49">SUM(F133:N133)</f>
        <v>197</v>
      </c>
      <c r="P133" s="36">
        <f t="shared" ref="P133:P139" si="50">(D133*$D$3)+(E133*$E$3)+(F133*$F$3)+(G133*$G$3)+(H133*$H$3)+(I133*$I$3)+(J133*$J$3)+(K133*$K$3)+(L133*$L$3)+(M133*$M$3)+(N133*$N$3)</f>
        <v>19.700000000000003</v>
      </c>
    </row>
    <row r="134" spans="2:16" ht="11.25" customHeight="1">
      <c r="B134" s="52" t="s">
        <v>125</v>
      </c>
      <c r="C134" s="47"/>
      <c r="D134" s="48"/>
      <c r="E134" s="48"/>
      <c r="F134" s="49">
        <v>34</v>
      </c>
      <c r="G134" s="53">
        <v>1</v>
      </c>
      <c r="H134" s="54"/>
      <c r="I134" s="55">
        <v>1</v>
      </c>
      <c r="J134" s="54"/>
      <c r="K134" s="53"/>
      <c r="L134" s="56"/>
      <c r="M134" s="53"/>
      <c r="N134" s="54"/>
      <c r="O134" s="35">
        <f t="shared" ref="O134" si="51">SUM(F134:N134)</f>
        <v>36</v>
      </c>
      <c r="P134" s="36">
        <f t="shared" ref="P134" si="52">(D134*$D$3)+(E134*$E$3)+(F134*$F$3)+(G134*$G$3)+(H134*$H$3)+(I134*$I$3)+(J134*$J$3)+(K134*$K$3)+(L134*$L$3)+(M134*$M$3)+(N134*$N$3)</f>
        <v>4.1500000000000004</v>
      </c>
    </row>
    <row r="135" spans="2:16" ht="11.25" customHeight="1">
      <c r="B135" s="52" t="s">
        <v>126</v>
      </c>
      <c r="C135" s="47"/>
      <c r="D135" s="48"/>
      <c r="E135" s="48"/>
      <c r="F135" s="49">
        <v>38</v>
      </c>
      <c r="G135" s="53">
        <v>16</v>
      </c>
      <c r="H135" s="54"/>
      <c r="I135" s="55">
        <v>2</v>
      </c>
      <c r="J135" s="54"/>
      <c r="K135" s="53"/>
      <c r="L135" s="56"/>
      <c r="M135" s="53"/>
      <c r="N135" s="54"/>
      <c r="O135" s="35">
        <f t="shared" ref="O135:O138" si="53">SUM(F135:N135)</f>
        <v>56</v>
      </c>
      <c r="P135" s="36">
        <f t="shared" ref="P135:P138" si="54">(D135*$D$3)+(E135*$E$3)+(F135*$F$3)+(G135*$G$3)+(H135*$H$3)+(I135*$I$3)+(J135*$J$3)+(K135*$K$3)+(L135*$L$3)+(M135*$M$3)+(N135*$N$3)</f>
        <v>8.8000000000000007</v>
      </c>
    </row>
    <row r="136" spans="2:16" ht="11.25" customHeight="1">
      <c r="B136" s="52" t="s">
        <v>127</v>
      </c>
      <c r="C136" s="47"/>
      <c r="D136" s="48"/>
      <c r="E136" s="48"/>
      <c r="F136" s="49">
        <v>32</v>
      </c>
      <c r="G136" s="53"/>
      <c r="H136" s="54"/>
      <c r="I136" s="55"/>
      <c r="J136" s="54"/>
      <c r="K136" s="53"/>
      <c r="L136" s="56"/>
      <c r="M136" s="53"/>
      <c r="N136" s="54"/>
      <c r="O136" s="35">
        <f t="shared" si="53"/>
        <v>32</v>
      </c>
      <c r="P136" s="36">
        <f t="shared" si="54"/>
        <v>3.2</v>
      </c>
    </row>
    <row r="137" spans="2:16" ht="11.25" customHeight="1">
      <c r="B137" s="52" t="s">
        <v>128</v>
      </c>
      <c r="C137" s="47"/>
      <c r="D137" s="48"/>
      <c r="E137" s="48"/>
      <c r="F137" s="49"/>
      <c r="G137" s="53">
        <v>161</v>
      </c>
      <c r="H137" s="54"/>
      <c r="I137" s="55"/>
      <c r="J137" s="54"/>
      <c r="K137" s="53"/>
      <c r="L137" s="56"/>
      <c r="M137" s="53"/>
      <c r="N137" s="54"/>
      <c r="O137" s="35">
        <f t="shared" si="53"/>
        <v>161</v>
      </c>
      <c r="P137" s="36">
        <f t="shared" si="54"/>
        <v>40.25</v>
      </c>
    </row>
    <row r="138" spans="2:16" ht="11.25" customHeight="1">
      <c r="B138" s="52" t="s">
        <v>129</v>
      </c>
      <c r="C138" s="47"/>
      <c r="D138" s="48"/>
      <c r="E138" s="48"/>
      <c r="F138" s="49"/>
      <c r="G138" s="53">
        <v>70</v>
      </c>
      <c r="H138" s="54"/>
      <c r="I138" s="55">
        <v>49</v>
      </c>
      <c r="J138" s="54"/>
      <c r="K138" s="53">
        <v>34</v>
      </c>
      <c r="L138" s="56"/>
      <c r="M138" s="53">
        <v>4</v>
      </c>
      <c r="N138" s="54"/>
      <c r="O138" s="35">
        <f t="shared" si="53"/>
        <v>157</v>
      </c>
      <c r="P138" s="36">
        <f t="shared" si="54"/>
        <v>84</v>
      </c>
    </row>
    <row r="139" spans="2:16" ht="11.25" customHeight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9"/>
        <v>0</v>
      </c>
      <c r="P139" s="36">
        <f t="shared" si="50"/>
        <v>0</v>
      </c>
    </row>
    <row r="140" spans="2:16" ht="10.8" thickBot="1">
      <c r="B140" s="37" t="s">
        <v>21</v>
      </c>
      <c r="C140" s="37">
        <f t="shared" ref="C140:P140" si="55">SUM(C133:C139)</f>
        <v>0</v>
      </c>
      <c r="D140" s="37">
        <f t="shared" si="55"/>
        <v>0</v>
      </c>
      <c r="E140" s="37">
        <f t="shared" si="55"/>
        <v>0</v>
      </c>
      <c r="F140" s="37">
        <f t="shared" si="55"/>
        <v>301</v>
      </c>
      <c r="G140" s="40">
        <f t="shared" si="55"/>
        <v>248</v>
      </c>
      <c r="H140" s="40">
        <f t="shared" si="55"/>
        <v>0</v>
      </c>
      <c r="I140" s="40">
        <f t="shared" si="55"/>
        <v>52</v>
      </c>
      <c r="J140" s="40">
        <f t="shared" si="55"/>
        <v>0</v>
      </c>
      <c r="K140" s="40">
        <f t="shared" si="55"/>
        <v>34</v>
      </c>
      <c r="L140" s="40">
        <f t="shared" si="55"/>
        <v>0</v>
      </c>
      <c r="M140" s="40">
        <f t="shared" si="55"/>
        <v>4</v>
      </c>
      <c r="N140" s="40">
        <f t="shared" si="55"/>
        <v>0</v>
      </c>
      <c r="O140" s="41">
        <f t="shared" si="55"/>
        <v>639</v>
      </c>
      <c r="P140" s="42">
        <f t="shared" si="55"/>
        <v>160.10000000000002</v>
      </c>
    </row>
    <row r="141" spans="2:16" ht="11.25" customHeight="1">
      <c r="B141" s="44"/>
      <c r="C141" s="44"/>
      <c r="D141" s="44"/>
      <c r="E141" s="44"/>
      <c r="F141" s="44"/>
      <c r="G141" s="45"/>
      <c r="H141" s="45"/>
      <c r="I141" s="45"/>
      <c r="J141" s="45"/>
      <c r="K141" s="45"/>
      <c r="L141" s="45"/>
      <c r="M141" s="45"/>
      <c r="N141" s="45"/>
      <c r="O141" s="50"/>
      <c r="P141" s="51"/>
    </row>
    <row r="142" spans="2:16" ht="11.25" hidden="1" customHeight="1">
      <c r="B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</row>
    <row r="143" spans="2:16" ht="10.8" hidden="1" thickBot="1">
      <c r="B143" s="32" t="s">
        <v>43</v>
      </c>
      <c r="C143" s="32"/>
      <c r="D143" s="32"/>
      <c r="E143" s="32"/>
      <c r="F143" s="33"/>
      <c r="G143" s="33"/>
      <c r="H143" s="33"/>
      <c r="I143" s="33"/>
      <c r="J143" s="33"/>
      <c r="K143" s="33"/>
      <c r="L143" s="33"/>
      <c r="M143" s="33"/>
      <c r="N143" s="33"/>
      <c r="O143" s="34"/>
      <c r="P143" s="34"/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>SUM(F144:N144)</f>
        <v>0</v>
      </c>
      <c r="P144" s="36">
        <f t="shared" ref="P144:P146" si="56">(D144*$D$3)+(E144*$E$3)+(F144*$F$3)+(G144*$G$3)+(H144*$H$3)+(I144*$I$3)+(J144*$J$3)+(K144*$K$3)+(L144*$L$3)+(M144*$M$3)+(N144*$N$3)</f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>SUM(F145:N145)</f>
        <v>0</v>
      </c>
      <c r="P145" s="36">
        <f t="shared" si="56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>SUM(F146:N146)</f>
        <v>0</v>
      </c>
      <c r="P146" s="36">
        <f t="shared" si="56"/>
        <v>0</v>
      </c>
    </row>
    <row r="147" spans="2:16" ht="10.8" hidden="1" thickBot="1">
      <c r="B147" s="37" t="s">
        <v>21</v>
      </c>
      <c r="C147" s="37">
        <f t="shared" ref="C147:O147" si="57">SUM(C144:C146)</f>
        <v>0</v>
      </c>
      <c r="D147" s="37">
        <f t="shared" si="57"/>
        <v>0</v>
      </c>
      <c r="E147" s="37">
        <f t="shared" si="57"/>
        <v>0</v>
      </c>
      <c r="F147" s="37">
        <f t="shared" si="57"/>
        <v>0</v>
      </c>
      <c r="G147" s="40">
        <f t="shared" si="57"/>
        <v>0</v>
      </c>
      <c r="H147" s="40">
        <f t="shared" si="57"/>
        <v>0</v>
      </c>
      <c r="I147" s="40">
        <f t="shared" si="57"/>
        <v>0</v>
      </c>
      <c r="J147" s="40">
        <f t="shared" si="57"/>
        <v>0</v>
      </c>
      <c r="K147" s="40">
        <f t="shared" si="57"/>
        <v>0</v>
      </c>
      <c r="L147" s="40">
        <f t="shared" si="57"/>
        <v>0</v>
      </c>
      <c r="M147" s="40">
        <f t="shared" si="57"/>
        <v>0</v>
      </c>
      <c r="N147" s="40">
        <f t="shared" si="57"/>
        <v>0</v>
      </c>
      <c r="O147" s="41">
        <f t="shared" si="57"/>
        <v>0</v>
      </c>
      <c r="P147" s="42">
        <f>SUM(P144:P146)</f>
        <v>0</v>
      </c>
    </row>
    <row r="148" spans="2:16" ht="13.2">
      <c r="B148" s="2"/>
      <c r="C148" s="2"/>
      <c r="D148" s="2"/>
      <c r="E148" s="2"/>
      <c r="F148" s="43"/>
      <c r="G148" s="43"/>
      <c r="H148" s="43"/>
      <c r="I148" s="43"/>
      <c r="J148" s="43"/>
      <c r="K148" s="43"/>
      <c r="L148" s="43"/>
      <c r="M148" s="43"/>
      <c r="N148" s="43"/>
      <c r="O148" s="2"/>
      <c r="P148" s="2"/>
    </row>
    <row r="149" spans="2:16">
      <c r="M149" s="44" t="s">
        <v>21</v>
      </c>
      <c r="O149" s="45">
        <f>O147+O140+O129+O122+O115+O109+O103+O97+O64+O90+O58+O50+O23+O11</f>
        <v>1987</v>
      </c>
      <c r="P149" s="46">
        <f>P147+P140+P129+P122+P115+P109+P103+P97+P64+P90+P58+P50+P23+P11</f>
        <v>1446.3000000000002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114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114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75</v>
      </c>
    </row>
    <row r="3" spans="2:16" ht="13.2">
      <c r="B3" s="2" t="s">
        <v>114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68</v>
      </c>
    </row>
    <row r="3" spans="2:16" ht="13.2">
      <c r="B3" s="2" t="s">
        <v>114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45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topLeftCell="A38" zoomScale="70" zoomScaleNormal="70" workbookViewId="0">
      <selection activeCell="C34" sqref="C34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1"/>
      <c r="B1" s="161"/>
      <c r="C1" s="161"/>
      <c r="D1" s="162"/>
    </row>
    <row r="2" spans="1:4" ht="14.4">
      <c r="A2" s="163" t="s">
        <v>32</v>
      </c>
      <c r="B2" s="164" t="s">
        <v>23</v>
      </c>
      <c r="C2" s="164" t="s">
        <v>24</v>
      </c>
      <c r="D2" s="162"/>
    </row>
    <row r="3" spans="1:4" ht="14.4">
      <c r="A3" s="165"/>
      <c r="B3" s="165"/>
      <c r="C3" s="165"/>
      <c r="D3" s="162"/>
    </row>
    <row r="4" spans="1:4" ht="14.4" hidden="1">
      <c r="A4" s="166" t="s">
        <v>82</v>
      </c>
      <c r="B4" s="167">
        <f>SUM(Botswana!O15)</f>
        <v>0</v>
      </c>
      <c r="C4" s="168">
        <f>SUM(Botswana!P15)</f>
        <v>0</v>
      </c>
      <c r="D4" s="162"/>
    </row>
    <row r="5" spans="1:4" ht="14.4" hidden="1">
      <c r="A5" s="166" t="s">
        <v>33</v>
      </c>
      <c r="B5" s="167">
        <f>SUM('Democratic Republic of Congo'!O19)</f>
        <v>0</v>
      </c>
      <c r="C5" s="168">
        <f>SUM('Democratic Republic of Congo'!P19)</f>
        <v>0</v>
      </c>
      <c r="D5" s="162"/>
    </row>
    <row r="6" spans="1:4" ht="14.4" hidden="1">
      <c r="A6" s="166" t="s">
        <v>72</v>
      </c>
      <c r="B6" s="172">
        <f>SUM(Ghana!O34)</f>
        <v>0</v>
      </c>
      <c r="C6" s="169">
        <f>SUM(Ghana!P34)</f>
        <v>0</v>
      </c>
      <c r="D6" s="162"/>
    </row>
    <row r="7" spans="1:4" ht="14.4" hidden="1">
      <c r="A7" s="166" t="s">
        <v>47</v>
      </c>
      <c r="B7" s="167">
        <f>SUM('Ivory Coast'!O11)</f>
        <v>0</v>
      </c>
      <c r="C7" s="168">
        <f>SUM('Ivory Coast'!P11)</f>
        <v>0</v>
      </c>
      <c r="D7" s="162"/>
    </row>
    <row r="8" spans="1:4" ht="14.4">
      <c r="A8" s="166" t="s">
        <v>25</v>
      </c>
      <c r="B8" s="172">
        <f>SUM(Kenya!O38)</f>
        <v>427</v>
      </c>
      <c r="C8" s="169">
        <f>SUM(Kenya!P38)</f>
        <v>435.5</v>
      </c>
      <c r="D8" s="162"/>
    </row>
    <row r="9" spans="1:4" ht="14.4" hidden="1">
      <c r="A9" s="166" t="s">
        <v>80</v>
      </c>
      <c r="B9" s="167">
        <f>SUM(Malawi!O17)</f>
        <v>0</v>
      </c>
      <c r="C9" s="168">
        <f>SUM(Malawi!P17)</f>
        <v>0</v>
      </c>
      <c r="D9" s="162"/>
    </row>
    <row r="10" spans="1:4" ht="14.4">
      <c r="A10" s="166" t="s">
        <v>26</v>
      </c>
      <c r="B10" s="167">
        <f>SUM(Mauritius!O43)</f>
        <v>7268</v>
      </c>
      <c r="C10" s="168">
        <f>SUM(Mauritius!P43)</f>
        <v>3181</v>
      </c>
      <c r="D10" s="162"/>
    </row>
    <row r="11" spans="1:4" ht="14.4">
      <c r="A11" s="166" t="s">
        <v>34</v>
      </c>
      <c r="B11" s="172">
        <f>SUM(Nigeria!O50)</f>
        <v>830</v>
      </c>
      <c r="C11" s="169">
        <f>SUM(Nigeria!P50)</f>
        <v>538</v>
      </c>
      <c r="D11" s="162"/>
    </row>
    <row r="12" spans="1:4" ht="14.4">
      <c r="A12" s="166" t="s">
        <v>27</v>
      </c>
      <c r="B12" s="173">
        <f>SUM('South Africa'!O149)</f>
        <v>1987</v>
      </c>
      <c r="C12" s="168">
        <f>SUM('South Africa'!P149)</f>
        <v>1446.3000000000002</v>
      </c>
      <c r="D12" s="162"/>
    </row>
    <row r="13" spans="1:4" ht="14.4" hidden="1">
      <c r="A13" s="166" t="s">
        <v>77</v>
      </c>
      <c r="B13" s="172">
        <f>SUM(Tanzania!O12)</f>
        <v>0</v>
      </c>
      <c r="C13" s="169">
        <f>SUM(Tanzania!P12)</f>
        <v>0</v>
      </c>
      <c r="D13" s="162"/>
    </row>
    <row r="14" spans="1:4" ht="14.4" hidden="1">
      <c r="A14" s="166" t="s">
        <v>37</v>
      </c>
      <c r="B14" s="167">
        <f>SUM(Togo!O19)</f>
        <v>0</v>
      </c>
      <c r="C14" s="168">
        <f>SUM(Togo!P19)</f>
        <v>0</v>
      </c>
      <c r="D14" s="162"/>
    </row>
    <row r="15" spans="1:4" ht="14.4" hidden="1">
      <c r="A15" s="166" t="s">
        <v>74</v>
      </c>
      <c r="B15" s="173">
        <f>SUM(Uganda!O12)</f>
        <v>0</v>
      </c>
      <c r="C15" s="168">
        <f>SUM(Uganda!P12)</f>
        <v>0</v>
      </c>
      <c r="D15" s="162"/>
    </row>
    <row r="16" spans="1:4" ht="14.4" hidden="1">
      <c r="A16" s="166" t="s">
        <v>69</v>
      </c>
      <c r="B16" s="170">
        <f>SUM(Zimbabwe!O11)</f>
        <v>0</v>
      </c>
      <c r="C16" s="171">
        <f>SUM(Zimbabwe!P11)</f>
        <v>0</v>
      </c>
      <c r="D16" s="162"/>
    </row>
    <row r="17" spans="1:5" ht="14.4">
      <c r="A17" s="174"/>
      <c r="B17" s="172"/>
      <c r="C17" s="169"/>
      <c r="D17" s="162"/>
    </row>
    <row r="18" spans="1:5" ht="14.4">
      <c r="A18" s="175" t="s">
        <v>28</v>
      </c>
      <c r="B18" s="176">
        <f>SUM(B4:B17)</f>
        <v>10512</v>
      </c>
      <c r="C18" s="176">
        <f>SUM(C4:C17)</f>
        <v>5600.8</v>
      </c>
      <c r="D18" s="162"/>
    </row>
    <row r="19" spans="1:5">
      <c r="A19" s="161"/>
      <c r="B19" s="161"/>
      <c r="C19" s="161"/>
      <c r="D19" s="162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7"/>
      <c r="C23" s="177"/>
      <c r="D23" s="177"/>
      <c r="E23" s="177"/>
    </row>
    <row r="26" spans="1:5">
      <c r="B26" s="182">
        <v>2024</v>
      </c>
      <c r="C26" s="182">
        <v>2025</v>
      </c>
      <c r="D26" s="67"/>
    </row>
    <row r="27" spans="1:5">
      <c r="A27" s="67" t="s">
        <v>66</v>
      </c>
      <c r="B27" s="67">
        <v>7360</v>
      </c>
      <c r="C27" s="67">
        <v>6604</v>
      </c>
      <c r="D27" s="67"/>
      <c r="E27" s="67"/>
    </row>
    <row r="28" spans="1:5">
      <c r="A28" s="67" t="s">
        <v>55</v>
      </c>
      <c r="B28" s="67">
        <v>5618</v>
      </c>
      <c r="C28" s="67">
        <v>7104</v>
      </c>
      <c r="D28" s="67"/>
      <c r="E28" s="67"/>
    </row>
    <row r="29" spans="1:5">
      <c r="A29" s="67" t="s">
        <v>56</v>
      </c>
      <c r="B29" s="67">
        <v>8658</v>
      </c>
      <c r="C29" s="67">
        <v>7058</v>
      </c>
      <c r="D29" s="67"/>
      <c r="E29" s="67"/>
    </row>
    <row r="30" spans="1:5">
      <c r="A30" s="67" t="s">
        <v>57</v>
      </c>
      <c r="B30" s="177">
        <v>7938</v>
      </c>
      <c r="C30" s="177">
        <v>5230</v>
      </c>
      <c r="D30" s="177"/>
      <c r="E30" s="177"/>
    </row>
    <row r="31" spans="1:5">
      <c r="A31" s="67" t="s">
        <v>58</v>
      </c>
      <c r="B31" s="67">
        <v>3024</v>
      </c>
      <c r="C31" s="67">
        <v>8816</v>
      </c>
      <c r="D31" s="67"/>
    </row>
    <row r="32" spans="1:5">
      <c r="A32" s="67" t="s">
        <v>59</v>
      </c>
      <c r="B32" s="67">
        <v>6256</v>
      </c>
      <c r="C32" s="67">
        <v>4042</v>
      </c>
      <c r="D32" s="67"/>
    </row>
    <row r="33" spans="1:4">
      <c r="A33" s="67" t="s">
        <v>60</v>
      </c>
      <c r="B33" s="67">
        <v>7863</v>
      </c>
      <c r="C33" s="67">
        <v>5916</v>
      </c>
      <c r="D33" s="67"/>
    </row>
    <row r="34" spans="1:4">
      <c r="A34" s="67" t="s">
        <v>61</v>
      </c>
      <c r="B34" s="67">
        <v>13131</v>
      </c>
      <c r="C34" s="67">
        <f>B18</f>
        <v>10512</v>
      </c>
      <c r="D34" s="67"/>
    </row>
    <row r="35" spans="1:4">
      <c r="A35" s="67" t="s">
        <v>62</v>
      </c>
      <c r="B35" s="67">
        <v>16114</v>
      </c>
    </row>
    <row r="36" spans="1:4">
      <c r="A36" s="67" t="s">
        <v>63</v>
      </c>
      <c r="B36" s="67">
        <v>6433</v>
      </c>
    </row>
    <row r="37" spans="1:4">
      <c r="A37" s="67" t="s">
        <v>64</v>
      </c>
      <c r="B37" s="67">
        <v>4399</v>
      </c>
    </row>
    <row r="38" spans="1:4">
      <c r="A38" s="67" t="s">
        <v>65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2025-09-29T19:52:21Z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