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5608EFCA-B681-46F3-A635-8F81E0C3A283}" xr6:coauthVersionLast="47" xr6:coauthVersionMax="47" xr10:uidLastSave="{00000000-0000-0000-0000-000000000000}"/>
  <bookViews>
    <workbookView xWindow="-108" yWindow="-108" windowWidth="23256" windowHeight="12456" tabRatio="779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8" l="1"/>
  <c r="O10" i="18" s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19" i="19"/>
  <c r="P10" i="18" l="1"/>
  <c r="O31" i="18"/>
  <c r="P46" i="18"/>
  <c r="P24" i="18"/>
  <c r="O24" i="18"/>
  <c r="P39" i="18"/>
  <c r="P31" i="18"/>
  <c r="O39" i="18"/>
  <c r="O46" i="18"/>
  <c r="O34" i="10"/>
  <c r="O8" i="26"/>
  <c r="O40" i="19"/>
  <c r="O39" i="19"/>
  <c r="O38" i="19"/>
  <c r="O37" i="19"/>
  <c r="O36" i="19"/>
  <c r="O35" i="19"/>
  <c r="O34" i="19"/>
  <c r="O33" i="19"/>
  <c r="O32" i="19"/>
  <c r="O31" i="19"/>
  <c r="O30" i="19"/>
  <c r="O29" i="19"/>
  <c r="O28" i="19"/>
  <c r="O27" i="19"/>
  <c r="P46" i="19"/>
  <c r="O46" i="19"/>
  <c r="P50" i="18" l="1"/>
  <c r="O50" i="1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28" i="19" l="1"/>
  <c r="O128" i="19"/>
  <c r="P127" i="19"/>
  <c r="O127" i="19"/>
  <c r="P126" i="19"/>
  <c r="O126" i="19"/>
  <c r="P125" i="19"/>
  <c r="O12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84" i="19"/>
  <c r="O27" i="10" l="1"/>
  <c r="O13" i="10"/>
  <c r="O8" i="10"/>
  <c r="P34" i="19"/>
  <c r="P39" i="19"/>
  <c r="P38" i="19"/>
  <c r="P37" i="19"/>
  <c r="P36" i="19"/>
  <c r="P35" i="19"/>
  <c r="P33" i="19"/>
  <c r="P32" i="19"/>
  <c r="P31" i="19"/>
  <c r="P30" i="19"/>
  <c r="P29" i="19"/>
  <c r="P28" i="19"/>
  <c r="P13" i="25"/>
  <c r="O13" i="25"/>
  <c r="P12" i="25"/>
  <c r="O12" i="25"/>
  <c r="P11" i="25"/>
  <c r="O11" i="25"/>
  <c r="P98" i="19"/>
  <c r="O98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7" i="19"/>
  <c r="O104" i="19"/>
  <c r="O45" i="19"/>
  <c r="O15" i="17"/>
  <c r="P15" i="25" l="1"/>
  <c r="C4" i="4" s="1"/>
  <c r="O15" i="25"/>
  <c r="B4" i="4" s="1"/>
  <c r="F100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O21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42" i="8"/>
  <c r="O42" i="8"/>
  <c r="P41" i="8"/>
  <c r="O41" i="8"/>
  <c r="N44" i="8"/>
  <c r="M44" i="8"/>
  <c r="L44" i="8"/>
  <c r="K44" i="8"/>
  <c r="J44" i="8"/>
  <c r="I44" i="8"/>
  <c r="H44" i="8"/>
  <c r="G44" i="8"/>
  <c r="F44" i="8"/>
  <c r="E44" i="8"/>
  <c r="D44" i="8"/>
  <c r="C44" i="8"/>
  <c r="P43" i="8"/>
  <c r="O43" i="8"/>
  <c r="P32" i="8"/>
  <c r="O32" i="8"/>
  <c r="P21" i="19"/>
  <c r="O21" i="19"/>
  <c r="P20" i="19"/>
  <c r="O20" i="19"/>
  <c r="P19" i="19"/>
  <c r="P18" i="19"/>
  <c r="O18" i="19"/>
  <c r="P17" i="19"/>
  <c r="O17" i="19"/>
  <c r="P16" i="19"/>
  <c r="O16" i="19"/>
  <c r="P16" i="17"/>
  <c r="P9" i="17"/>
  <c r="P18" i="12"/>
  <c r="P16" i="12"/>
  <c r="P9" i="12"/>
  <c r="P84" i="19"/>
  <c r="P40" i="19"/>
  <c r="P27" i="19"/>
  <c r="P27" i="8"/>
  <c r="P26" i="8"/>
  <c r="P25" i="8"/>
  <c r="P20" i="8"/>
  <c r="P7" i="8"/>
  <c r="P9" i="20"/>
  <c r="P10" i="14"/>
  <c r="P9" i="14"/>
  <c r="P10" i="16"/>
  <c r="P9" i="16"/>
  <c r="P8" i="10"/>
  <c r="O23" i="10" l="1"/>
  <c r="P12" i="23"/>
  <c r="C13" i="4" s="1"/>
  <c r="P23" i="10"/>
  <c r="O12" i="24"/>
  <c r="B15" i="4" s="1"/>
  <c r="P12" i="24"/>
  <c r="C15" i="4" s="1"/>
  <c r="P44" i="8"/>
  <c r="O44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C80" i="19"/>
  <c r="D80" i="19"/>
  <c r="E80" i="19"/>
  <c r="F80" i="19"/>
  <c r="G80" i="19"/>
  <c r="H80" i="19"/>
  <c r="I80" i="19"/>
  <c r="J80" i="19"/>
  <c r="K80" i="19"/>
  <c r="L80" i="19"/>
  <c r="M80" i="19"/>
  <c r="N80" i="19"/>
  <c r="O52" i="19"/>
  <c r="P52" i="19"/>
  <c r="O53" i="19"/>
  <c r="P53" i="19"/>
  <c r="C54" i="19"/>
  <c r="D54" i="19"/>
  <c r="E54" i="19"/>
  <c r="F54" i="19"/>
  <c r="G54" i="19"/>
  <c r="H54" i="19"/>
  <c r="I54" i="19"/>
  <c r="J54" i="19"/>
  <c r="K54" i="19"/>
  <c r="L54" i="19"/>
  <c r="M54" i="19"/>
  <c r="N54" i="19"/>
  <c r="P11" i="19" l="1"/>
  <c r="O11" i="19"/>
  <c r="P54" i="19"/>
  <c r="P80" i="19"/>
  <c r="O80" i="19"/>
  <c r="O54" i="19"/>
  <c r="P35" i="10" l="1"/>
  <c r="P34" i="10"/>
  <c r="P33" i="10"/>
  <c r="P28" i="10"/>
  <c r="P27" i="10"/>
  <c r="P16" i="10"/>
  <c r="P136" i="19"/>
  <c r="P135" i="19"/>
  <c r="P134" i="19"/>
  <c r="P129" i="19"/>
  <c r="P124" i="19"/>
  <c r="P119" i="19"/>
  <c r="P118" i="19"/>
  <c r="P117" i="19"/>
  <c r="P112" i="19"/>
  <c r="P111" i="19"/>
  <c r="P110" i="19"/>
  <c r="P105" i="19"/>
  <c r="P104" i="19"/>
  <c r="P99" i="19"/>
  <c r="P97" i="19"/>
  <c r="P92" i="19"/>
  <c r="P91" i="19"/>
  <c r="P86" i="19"/>
  <c r="P85" i="19"/>
  <c r="P47" i="19"/>
  <c r="P45" i="19"/>
  <c r="P22" i="19"/>
  <c r="P15" i="19"/>
  <c r="O15" i="19"/>
  <c r="O118" i="19" l="1"/>
  <c r="O7" i="8" l="1"/>
  <c r="N106" i="19" l="1"/>
  <c r="M106" i="19"/>
  <c r="L106" i="19"/>
  <c r="K106" i="19"/>
  <c r="J106" i="19"/>
  <c r="I106" i="19"/>
  <c r="H106" i="19"/>
  <c r="G106" i="19"/>
  <c r="E106" i="19"/>
  <c r="D106" i="19"/>
  <c r="C106" i="19"/>
  <c r="O105" i="19"/>
  <c r="P106" i="19" l="1"/>
  <c r="O106" i="19"/>
  <c r="E41" i="19" l="1"/>
  <c r="F41" i="19"/>
  <c r="G41" i="19"/>
  <c r="H41" i="19"/>
  <c r="I41" i="19"/>
  <c r="J41" i="19"/>
  <c r="K41" i="19"/>
  <c r="L41" i="19"/>
  <c r="M41" i="19"/>
  <c r="N41" i="19"/>
  <c r="E48" i="19"/>
  <c r="F48" i="19"/>
  <c r="G48" i="19"/>
  <c r="H48" i="19"/>
  <c r="I48" i="19"/>
  <c r="J48" i="19"/>
  <c r="K48" i="19"/>
  <c r="L48" i="19"/>
  <c r="M48" i="19"/>
  <c r="N48" i="19"/>
  <c r="O11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O119" i="19"/>
  <c r="N100" i="19"/>
  <c r="M100" i="19"/>
  <c r="L100" i="19"/>
  <c r="K100" i="19"/>
  <c r="J100" i="19"/>
  <c r="I100" i="19"/>
  <c r="H100" i="19"/>
  <c r="G100" i="19"/>
  <c r="E100" i="19"/>
  <c r="D100" i="19"/>
  <c r="C100" i="19"/>
  <c r="O99" i="19"/>
  <c r="O97" i="19"/>
  <c r="D41" i="19"/>
  <c r="C41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4" i="19"/>
  <c r="O85" i="19"/>
  <c r="O9" i="16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5" i="19"/>
  <c r="O134" i="19"/>
  <c r="N113" i="19"/>
  <c r="M113" i="19"/>
  <c r="L113" i="19"/>
  <c r="K113" i="19"/>
  <c r="J113" i="19"/>
  <c r="I113" i="19"/>
  <c r="H113" i="19"/>
  <c r="G113" i="19"/>
  <c r="F113" i="19"/>
  <c r="E113" i="19"/>
  <c r="D113" i="19"/>
  <c r="C113" i="19"/>
  <c r="O112" i="19"/>
  <c r="O110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O92" i="19"/>
  <c r="O91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D48" i="19"/>
  <c r="C48" i="19"/>
  <c r="O47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O22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1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3" i="10"/>
  <c r="O16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20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7" i="17"/>
  <c r="C9" i="4" s="1"/>
  <c r="P18" i="16" l="1"/>
  <c r="O18" i="16"/>
  <c r="O28" i="8"/>
  <c r="O36" i="10"/>
  <c r="O11" i="14"/>
  <c r="B7" i="4" s="1"/>
  <c r="P11" i="14"/>
  <c r="C7" i="4" s="1"/>
  <c r="O29" i="10"/>
  <c r="P17" i="10"/>
  <c r="P29" i="10"/>
  <c r="O17" i="10"/>
  <c r="O17" i="17"/>
  <c r="B9" i="4" s="1"/>
  <c r="P19" i="12"/>
  <c r="C14" i="4" s="1"/>
  <c r="O19" i="12"/>
  <c r="B14" i="4" s="1"/>
  <c r="P21" i="8"/>
  <c r="P28" i="8"/>
  <c r="O120" i="19"/>
  <c r="P100" i="19"/>
  <c r="P36" i="10"/>
  <c r="O21" i="8"/>
  <c r="O137" i="19"/>
  <c r="O87" i="19"/>
  <c r="O23" i="19"/>
  <c r="P41" i="19"/>
  <c r="P48" i="19"/>
  <c r="P130" i="19"/>
  <c r="O113" i="19"/>
  <c r="O93" i="19"/>
  <c r="P93" i="19"/>
  <c r="O48" i="19"/>
  <c r="P113" i="19"/>
  <c r="O41" i="19"/>
  <c r="O130" i="19"/>
  <c r="P120" i="19"/>
  <c r="P137" i="19"/>
  <c r="P87" i="19"/>
  <c r="O100" i="19"/>
  <c r="P23" i="19"/>
  <c r="P47" i="8" l="1"/>
  <c r="C10" i="4" s="1"/>
  <c r="B11" i="4"/>
  <c r="P139" i="19"/>
  <c r="C12" i="4" s="1"/>
  <c r="O139" i="19"/>
  <c r="B12" i="4" s="1"/>
  <c r="O47" i="8"/>
  <c r="B10" i="4" s="1"/>
  <c r="O38" i="10"/>
  <c r="B8" i="4" s="1"/>
  <c r="P38" i="10"/>
  <c r="C8" i="4" s="1"/>
  <c r="C11" i="4"/>
  <c r="B18" i="4" l="1"/>
  <c r="C33" i="4" s="1"/>
  <c r="C18" i="4"/>
</calcChain>
</file>

<file path=xl/sharedStrings.xml><?xml version="1.0" encoding="utf-8"?>
<sst xmlns="http://schemas.openxmlformats.org/spreadsheetml/2006/main" count="435" uniqueCount="135">
  <si>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</si>
  <si>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</si>
  <si>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</si>
  <si>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</si>
  <si>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</si>
  <si>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</si>
  <si>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</si>
  <si>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</si>
  <si>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</si>
  <si>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</si>
  <si>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</si>
  <si>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</si>
  <si>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</si>
  <si>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</si>
  <si>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</si>
  <si>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</si>
  <si>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</si>
  <si>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</si>
  <si>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</si>
  <si>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</si>
  <si>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</si>
  <si>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</si>
  <si>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</si>
  <si>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</si>
  <si>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</si>
  <si>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</si>
  <si>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</si>
  <si>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</si>
  <si>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</si>
  <si>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</si>
  <si>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</si>
  <si>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</si>
  <si>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</si>
  <si>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</si>
  <si>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</si>
  <si>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</si>
  <si>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</si>
  <si>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</si>
  <si>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</si>
  <si>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</si>
  <si>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</si>
  <si>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</si>
  <si>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</si>
  <si>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</si>
  <si>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</si>
  <si>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</si>
  <si>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</si>
  <si>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</si>
  <si>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</si>
  <si>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</si>
  <si>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</si>
  <si>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</si>
  <si>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</si>
  <si>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</si>
  <si>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</si>
  <si>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</si>
  <si>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</si>
  <si>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</si>
  <si>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</si>
  <si>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</si>
  <si>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</si>
  <si>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</si>
  <si>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</si>
  <si>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</si>
  <si>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</si>
  <si>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</si>
  <si>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</si>
  <si>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</si>
  <si>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</si>
  <si>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</si>
  <si>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</si>
  <si>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</si>
  <si>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</si>
  <si>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</si>
  <si>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</si>
  <si>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</si>
  <si>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</si>
  <si>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</si>
  <si>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</si>
  <si>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</si>
  <si>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</si>
  <si>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</si>
  <si>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</si>
  <si>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</si>
  <si>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</si>
  <si>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</si>
  <si>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</si>
  <si>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</si>
  <si>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</si>
  <si>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</si>
  <si>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</si>
  <si>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</si>
  <si>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</si>
  <si>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Takealot</t>
  </si>
  <si>
    <t>Hare Krishna Challengers</t>
  </si>
  <si>
    <t>Narahari Das</t>
  </si>
  <si>
    <t>Nitai Pada Kamala</t>
  </si>
  <si>
    <t>Nikunja Seva dasi</t>
  </si>
  <si>
    <t>Radhanath’s Gifts</t>
  </si>
  <si>
    <t>Paramatma Das</t>
  </si>
  <si>
    <t>SSRRT Book Counter</t>
  </si>
  <si>
    <t>Shyamadyuti Das</t>
  </si>
  <si>
    <t>Govindaji Das and Dvijvara das</t>
  </si>
  <si>
    <t>Induprabha devi dasi</t>
  </si>
  <si>
    <t>The Brhat Mrdanga Team</t>
  </si>
  <si>
    <t>Exclusive Books</t>
  </si>
  <si>
    <t>MONTH : July 2025</t>
  </si>
  <si>
    <t>Damodar das (BCais)</t>
  </si>
  <si>
    <t xml:space="preserve">Radhakund devi dasi </t>
  </si>
  <si>
    <t>ISKCON Sandton Govindas</t>
  </si>
  <si>
    <t>Bhaktin Aswini</t>
  </si>
  <si>
    <t>Team AGTSP</t>
  </si>
  <si>
    <t>Paramisvara Dasa</t>
  </si>
  <si>
    <t>Acyuta Kesava Dasa</t>
  </si>
  <si>
    <t>VEDATATTVA DAS</t>
  </si>
  <si>
    <t>BHAKTA VISHAL</t>
  </si>
  <si>
    <t>LAVANYA DEVI DASI</t>
  </si>
  <si>
    <t>TEMPLE STORE</t>
  </si>
  <si>
    <t>BHAKTA CHRIS BRIAN</t>
  </si>
  <si>
    <t>GIFT SHOP</t>
  </si>
  <si>
    <t>KRISHNA KIDS SENA</t>
  </si>
  <si>
    <t>Temple scores</t>
  </si>
  <si>
    <t>SATYABHAMA DEVI DASI/VINATA DEVI DASI/AKUTI DEVI DASI</t>
  </si>
  <si>
    <t>NARAYAN DAS PRABHU</t>
  </si>
  <si>
    <t>GIFTSHOP TEAM</t>
  </si>
  <si>
    <t>RASABIHARI DAS PRABHU</t>
  </si>
  <si>
    <t>NITYA KISORI MATAJI</t>
  </si>
  <si>
    <t>TUESDAY HARINAM TEAM</t>
  </si>
  <si>
    <t>VARADA KRSNA DAS PRABHU</t>
  </si>
  <si>
    <t>VRAJESHWAREE DEVI DASI</t>
  </si>
  <si>
    <t>DIVYA RADHIKA DEVI DASI</t>
  </si>
  <si>
    <t>ADYA DAS PRABHU</t>
  </si>
  <si>
    <t>GANGA KRIA DEVI DASI</t>
  </si>
  <si>
    <t>HARI PUJA DEVI DASI</t>
  </si>
  <si>
    <t>SHATRUGNA DAS PRABHU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</si>
</sst>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5"/>
              <c:layout>
                <c:manualLayout>
                  <c:x val="-1.8532969079804961E-2"/>
                  <c:y val="5.67257179736916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150-41CC-A862-9CA94331CFCF}"/>
                </c:ext>
              </c:extLst>
            </c:dLbl>
            <c:dLbl>
              <c:idx val="6"/>
              <c:layout>
                <c:manualLayout>
                  <c:x val="-9.0666398108920597E-3"/>
                  <c:y val="5.67257179736916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150-41CC-A862-9CA94331CFC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9584783443017419E-2"/>
                  <c:y val="-7.26529068922560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532969079804843E-2"/>
                  <c:y val="-9.25618930404611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4"/>
              <c:layout>
                <c:manualLayout>
                  <c:x val="-1.8532969079804881E-2"/>
                  <c:y val="-7.06620082774353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150-41CC-A862-9CA94331CFCF}"/>
                </c:ext>
              </c:extLst>
            </c:dLbl>
            <c:dLbl>
              <c:idx val="5"/>
              <c:layout>
                <c:manualLayout>
                  <c:x val="-1.8532969079804961E-2"/>
                  <c:y val="-9.05709944256406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150-41CC-A862-9CA94331CFCF}"/>
                </c:ext>
              </c:extLst>
            </c:dLbl>
            <c:dLbl>
              <c:idx val="6"/>
              <c:layout>
                <c:manualLayout>
                  <c:x val="-2.0636597806229954E-2"/>
                  <c:y val="-8.26073999663585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150-41CC-A862-9CA94331CFC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  <c:pt idx="4">
                  <c:v>8816</c:v>
                </c:pt>
                <c:pt idx="5">
                  <c:v>4042</c:v>
                </c:pt>
                <c:pt idx="6">
                  <c:v>5916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586</c:v>
                </c:pt>
                <c:pt idx="1" formatCode="General">
                  <c:v>3291</c:v>
                </c:pt>
                <c:pt idx="2">
                  <c:v>367</c:v>
                </c:pt>
                <c:pt idx="3">
                  <c:v>1672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291.10000000000002</c:v>
                </c:pt>
                <c:pt idx="1">
                  <c:v>1628.45</c:v>
                </c:pt>
                <c:pt idx="2">
                  <c:v>255.25</c:v>
                </c:pt>
                <c:pt idx="3">
                  <c:v>1069.95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106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9"/>
  <sheetViews>
    <sheetView tabSelected="1" zoomScaleNormal="100" workbookViewId="0">
      <selection activeCell="Q42" sqref="Q4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106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114</v>
      </c>
      <c r="C8" s="134"/>
      <c r="D8" s="47"/>
      <c r="E8" s="48"/>
      <c r="F8" s="49">
        <v>10</v>
      </c>
      <c r="G8" s="53"/>
      <c r="H8" s="54"/>
      <c r="I8" s="55"/>
      <c r="J8" s="54"/>
      <c r="K8" s="53"/>
      <c r="L8" s="56"/>
      <c r="M8" s="53"/>
      <c r="N8" s="54">
        <v>1</v>
      </c>
      <c r="O8" s="110">
        <f>SUM(F8:N8)+(E8*18)+(D8*9)</f>
        <v>11</v>
      </c>
      <c r="P8" s="36">
        <f t="shared" ref="P8" si="0">(D8*$D$4)+(E8*$E$4)+(F8*$F$4)+(G8*$G$4)+(H8*$H$4)+(I8*$I$4)+(J8*$J$4)+(K8*$K$4)+(L8*$L$4)+(M8*$M$4)+(N8*$N$4)</f>
        <v>3</v>
      </c>
    </row>
    <row r="9" spans="2:16">
      <c r="B9" s="52" t="s">
        <v>115</v>
      </c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>
        <v>2</v>
      </c>
      <c r="O9" s="110">
        <f t="shared" ref="O9:O15" si="1">SUM(F9:N9)</f>
        <v>2</v>
      </c>
      <c r="P9" s="36">
        <f t="shared" ref="P9:P15" si="2">(D9*$D$4)+(E9*$E$4)+(F9*$F$4)+(G9*$G$4)+(H9*$H$4)+(I9*$I$4)+(J9*$J$4)+(K9*$K$4)+(L9*$L$4)+(M9*$M$4)+(N9*$N$4)</f>
        <v>4</v>
      </c>
    </row>
    <row r="10" spans="2:16">
      <c r="B10" s="52" t="s">
        <v>116</v>
      </c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>
        <v>2</v>
      </c>
      <c r="O10" s="110">
        <f t="shared" si="1"/>
        <v>2</v>
      </c>
      <c r="P10" s="36">
        <f t="shared" si="2"/>
        <v>4</v>
      </c>
    </row>
    <row r="11" spans="2:16">
      <c r="B11" s="52" t="s">
        <v>117</v>
      </c>
      <c r="C11" s="134"/>
      <c r="D11" s="47"/>
      <c r="E11" s="48"/>
      <c r="F11" s="49"/>
      <c r="G11" s="53">
        <v>320</v>
      </c>
      <c r="H11" s="54"/>
      <c r="I11" s="55"/>
      <c r="J11" s="54"/>
      <c r="K11" s="53"/>
      <c r="L11" s="56"/>
      <c r="M11" s="53"/>
      <c r="N11" s="54">
        <v>60</v>
      </c>
      <c r="O11" s="110">
        <f t="shared" si="1"/>
        <v>380</v>
      </c>
      <c r="P11" s="36">
        <f t="shared" si="2"/>
        <v>200</v>
      </c>
    </row>
    <row r="12" spans="2:16">
      <c r="B12" s="52" t="s">
        <v>118</v>
      </c>
      <c r="C12" s="134"/>
      <c r="D12" s="47"/>
      <c r="E12" s="48"/>
      <c r="F12" s="49"/>
      <c r="G12" s="53">
        <v>70</v>
      </c>
      <c r="H12" s="54"/>
      <c r="I12" s="55"/>
      <c r="J12" s="54"/>
      <c r="K12" s="53"/>
      <c r="L12" s="56"/>
      <c r="M12" s="53"/>
      <c r="N12" s="54"/>
      <c r="O12" s="110">
        <f t="shared" si="1"/>
        <v>70</v>
      </c>
      <c r="P12" s="36">
        <f t="shared" si="2"/>
        <v>17.5</v>
      </c>
    </row>
    <row r="13" spans="2:16">
      <c r="B13" s="52" t="s">
        <v>119</v>
      </c>
      <c r="C13" s="134"/>
      <c r="D13" s="47"/>
      <c r="E13" s="48"/>
      <c r="F13" s="49">
        <v>1</v>
      </c>
      <c r="G13" s="53">
        <v>6</v>
      </c>
      <c r="H13" s="54"/>
      <c r="I13" s="55"/>
      <c r="J13" s="54"/>
      <c r="K13" s="53">
        <v>2</v>
      </c>
      <c r="L13" s="56"/>
      <c r="M13" s="53"/>
      <c r="N13" s="54">
        <v>8</v>
      </c>
      <c r="O13" s="110">
        <f>SUM(F13:N13)+(E13*18)+(D13*9)</f>
        <v>17</v>
      </c>
      <c r="P13" s="36">
        <f t="shared" si="2"/>
        <v>19.600000000000001</v>
      </c>
    </row>
    <row r="14" spans="2:16">
      <c r="B14" s="52" t="s">
        <v>120</v>
      </c>
      <c r="C14" s="134"/>
      <c r="D14" s="47"/>
      <c r="E14" s="48"/>
      <c r="F14" s="49"/>
      <c r="G14" s="53">
        <v>80</v>
      </c>
      <c r="H14" s="54"/>
      <c r="I14" s="55">
        <v>10</v>
      </c>
      <c r="J14" s="54"/>
      <c r="K14" s="53">
        <v>10</v>
      </c>
      <c r="L14" s="56"/>
      <c r="M14" s="53"/>
      <c r="N14" s="54">
        <v>4</v>
      </c>
      <c r="O14" s="110">
        <f t="shared" si="1"/>
        <v>104</v>
      </c>
      <c r="P14" s="36">
        <f t="shared" si="2"/>
        <v>43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 t="shared" ref="O16" si="3">SUM(F16:N16)</f>
        <v>0</v>
      </c>
      <c r="P16" s="36">
        <f t="shared" ref="P16" si="4">(D16*$D$4)+(E16*$E$4)+(F16*$F$4)+(G16*$G$4)+(H16*$H$4)+(I16*$I$4)+(J16*$J$4)+(K16*$K$4)+(L16*$L$4)+(M16*$M$4)+(N16*$N$4)</f>
        <v>0</v>
      </c>
    </row>
    <row r="17" spans="2:16" ht="10.8" thickBot="1">
      <c r="B17" s="37" t="s">
        <v>21</v>
      </c>
      <c r="C17" s="37">
        <f t="shared" ref="C17:P17" si="5">SUM(C8:C16)</f>
        <v>0</v>
      </c>
      <c r="D17" s="37">
        <f t="shared" si="5"/>
        <v>0</v>
      </c>
      <c r="E17" s="37">
        <f t="shared" si="5"/>
        <v>0</v>
      </c>
      <c r="F17" s="37">
        <f t="shared" si="5"/>
        <v>11</v>
      </c>
      <c r="G17" s="37">
        <f t="shared" si="5"/>
        <v>476</v>
      </c>
      <c r="H17" s="37">
        <f t="shared" si="5"/>
        <v>0</v>
      </c>
      <c r="I17" s="37">
        <f t="shared" si="5"/>
        <v>10</v>
      </c>
      <c r="J17" s="37">
        <f t="shared" si="5"/>
        <v>0</v>
      </c>
      <c r="K17" s="37">
        <f t="shared" si="5"/>
        <v>12</v>
      </c>
      <c r="L17" s="37">
        <f t="shared" si="5"/>
        <v>0</v>
      </c>
      <c r="M17" s="37">
        <f t="shared" si="5"/>
        <v>0</v>
      </c>
      <c r="N17" s="37">
        <f t="shared" si="5"/>
        <v>77</v>
      </c>
      <c r="O17" s="37">
        <f t="shared" si="5"/>
        <v>586</v>
      </c>
      <c r="P17" s="37">
        <f t="shared" si="5"/>
        <v>291.10000000000002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 hidden="1"/>
    <row r="20" spans="2:16" ht="10.8" hidden="1" thickBot="1">
      <c r="B20" s="32" t="s">
        <v>74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t="12" hidden="1" customHeight="1">
      <c r="B21" s="148"/>
      <c r="C21" s="47"/>
      <c r="D21" s="48"/>
      <c r="E21" s="48"/>
      <c r="F21" s="152"/>
      <c r="G21" s="149"/>
      <c r="H21" s="54"/>
      <c r="I21" s="150"/>
      <c r="J21" s="54"/>
      <c r="K21" s="149"/>
      <c r="L21" s="151"/>
      <c r="M21" s="53"/>
      <c r="N21" s="103"/>
      <c r="O21" s="35">
        <f>SUM(F21:N21)</f>
        <v>0</v>
      </c>
      <c r="P21" s="36">
        <f t="shared" ref="P21:P22" si="6">(D21*$D$4)+(E21*$E$4)+(F21*$F$4)+(G21*$G$4)+(H21*$H$4)+(I21*$I$4)+(J21*$J$4)+(K21*$K$4)+(L21*$L$4)+(M21*$M$4)+(N21*$N$4)</f>
        <v>0</v>
      </c>
    </row>
    <row r="22" spans="2:16" hidden="1">
      <c r="B22" s="148"/>
      <c r="C22" s="47"/>
      <c r="D22" s="48"/>
      <c r="E22" s="48"/>
      <c r="F22" s="104"/>
      <c r="G22" s="106"/>
      <c r="H22" s="105"/>
      <c r="I22" s="106"/>
      <c r="J22" s="107"/>
      <c r="K22" s="106"/>
      <c r="L22" s="107"/>
      <c r="M22" s="108"/>
      <c r="N22" s="103"/>
      <c r="O22" s="35">
        <f>SUM(F22:N22)</f>
        <v>0</v>
      </c>
      <c r="P22" s="36">
        <f t="shared" si="6"/>
        <v>0</v>
      </c>
    </row>
    <row r="23" spans="2:16" ht="10.8" hidden="1" thickBot="1">
      <c r="B23" s="37" t="s">
        <v>21</v>
      </c>
      <c r="C23" s="37">
        <f t="shared" ref="C23:P23" si="7">SUM(C21:C22)</f>
        <v>0</v>
      </c>
      <c r="D23" s="37">
        <f t="shared" si="7"/>
        <v>0</v>
      </c>
      <c r="E23" s="37">
        <f t="shared" si="7"/>
        <v>0</v>
      </c>
      <c r="F23" s="37">
        <f t="shared" si="7"/>
        <v>0</v>
      </c>
      <c r="G23" s="37">
        <f t="shared" si="7"/>
        <v>0</v>
      </c>
      <c r="H23" s="37">
        <f t="shared" si="7"/>
        <v>0</v>
      </c>
      <c r="I23" s="37">
        <f t="shared" si="7"/>
        <v>0</v>
      </c>
      <c r="J23" s="37">
        <f t="shared" si="7"/>
        <v>0</v>
      </c>
      <c r="K23" s="37">
        <f t="shared" si="7"/>
        <v>0</v>
      </c>
      <c r="L23" s="37">
        <f t="shared" si="7"/>
        <v>0</v>
      </c>
      <c r="M23" s="37">
        <f t="shared" si="7"/>
        <v>0</v>
      </c>
      <c r="N23" s="37">
        <f t="shared" si="7"/>
        <v>0</v>
      </c>
      <c r="O23" s="37">
        <f t="shared" si="7"/>
        <v>0</v>
      </c>
      <c r="P23" s="109">
        <f t="shared" si="7"/>
        <v>0</v>
      </c>
    </row>
    <row r="24" spans="2:16" hidden="1"/>
    <row r="25" spans="2:16" hidden="1"/>
    <row r="26" spans="2:16" ht="10.8" hidden="1" thickBot="1">
      <c r="B26" s="32" t="s">
        <v>92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hidden="1" customHeight="1">
      <c r="B27" s="183"/>
      <c r="C27" s="47"/>
      <c r="D27" s="48"/>
      <c r="E27" s="48"/>
      <c r="F27" s="152"/>
      <c r="G27" s="149"/>
      <c r="H27" s="54"/>
      <c r="I27" s="150"/>
      <c r="J27" s="54"/>
      <c r="K27" s="149"/>
      <c r="L27" s="151"/>
      <c r="M27" s="53"/>
      <c r="N27" s="103"/>
      <c r="O27" s="110">
        <f>SUM(F27:N27)+(E27*18)+(D27*9)</f>
        <v>0</v>
      </c>
      <c r="P27" s="36">
        <f t="shared" ref="P27:P28" si="8">(D27*$D$4)+(E27*$E$4)+(F27*$F$4)+(G27*$G$4)+(H27*$H$4)+(I27*$I$4)+(J27*$J$4)+(K27*$K$4)+(L27*$L$4)+(M27*$M$4)+(N27*$N$4)</f>
        <v>0</v>
      </c>
    </row>
    <row r="28" spans="2:16" hidden="1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8"/>
        <v>0</v>
      </c>
    </row>
    <row r="29" spans="2:16" ht="10.8" hidden="1" thickBot="1">
      <c r="B29" s="37" t="s">
        <v>21</v>
      </c>
      <c r="C29" s="37">
        <f t="shared" ref="C29:P29" si="9">SUM(C27:C28)</f>
        <v>0</v>
      </c>
      <c r="D29" s="37">
        <f t="shared" si="9"/>
        <v>0</v>
      </c>
      <c r="E29" s="37">
        <f t="shared" si="9"/>
        <v>0</v>
      </c>
      <c r="F29" s="37">
        <f t="shared" si="9"/>
        <v>0</v>
      </c>
      <c r="G29" s="37">
        <f t="shared" si="9"/>
        <v>0</v>
      </c>
      <c r="H29" s="37">
        <f t="shared" si="9"/>
        <v>0</v>
      </c>
      <c r="I29" s="37">
        <f t="shared" si="9"/>
        <v>0</v>
      </c>
      <c r="J29" s="37">
        <f t="shared" si="9"/>
        <v>0</v>
      </c>
      <c r="K29" s="37">
        <f t="shared" si="9"/>
        <v>0</v>
      </c>
      <c r="L29" s="37">
        <f t="shared" si="9"/>
        <v>0</v>
      </c>
      <c r="M29" s="37">
        <f t="shared" si="9"/>
        <v>0</v>
      </c>
      <c r="N29" s="37">
        <f t="shared" si="9"/>
        <v>0</v>
      </c>
      <c r="O29" s="37">
        <f t="shared" si="9"/>
        <v>0</v>
      </c>
      <c r="P29" s="109">
        <f t="shared" si="9"/>
        <v>0</v>
      </c>
    </row>
    <row r="30" spans="2:16" hidden="1"/>
    <row r="31" spans="2:16" hidden="1"/>
    <row r="32" spans="2:16" ht="10.8" hidden="1" thickBot="1">
      <c r="B32" s="32" t="s">
        <v>36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ref="P33:P35" si="10">(D33*$D$4)+(E33*$E$4)+(F33*$F$4)+(G33*$G$4)+(H33*$H$4)+(I33*$I$4)+(J33*$J$4)+(K33*$K$4)+(L33*$L$4)+(M33*$M$4)+(N33*$N$4)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110">
        <f>SUM(F34:N34)+(E34*18)+(D34*9)</f>
        <v>0</v>
      </c>
      <c r="P34" s="36">
        <f t="shared" si="10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SUM(C35:N35)</f>
        <v>0</v>
      </c>
      <c r="P35" s="36">
        <f t="shared" si="10"/>
        <v>0</v>
      </c>
    </row>
    <row r="36" spans="2:16" ht="10.8" hidden="1" thickBot="1">
      <c r="B36" s="37" t="s">
        <v>21</v>
      </c>
      <c r="C36" s="37">
        <f>SUM(C33:C34)</f>
        <v>0</v>
      </c>
      <c r="D36" s="37">
        <f>SUM(D33:D34)</f>
        <v>0</v>
      </c>
      <c r="E36" s="37">
        <f>SUM(E33:E34)</f>
        <v>0</v>
      </c>
      <c r="F36" s="37">
        <f t="shared" ref="F36:P36" si="11">SUM(F33:F35)</f>
        <v>0</v>
      </c>
      <c r="G36" s="37">
        <f t="shared" si="11"/>
        <v>0</v>
      </c>
      <c r="H36" s="37">
        <f t="shared" si="11"/>
        <v>0</v>
      </c>
      <c r="I36" s="37">
        <f t="shared" si="11"/>
        <v>0</v>
      </c>
      <c r="J36" s="37">
        <f t="shared" si="11"/>
        <v>0</v>
      </c>
      <c r="K36" s="37">
        <f t="shared" si="11"/>
        <v>0</v>
      </c>
      <c r="L36" s="37">
        <f t="shared" si="11"/>
        <v>0</v>
      </c>
      <c r="M36" s="37">
        <f t="shared" si="11"/>
        <v>0</v>
      </c>
      <c r="N36" s="37">
        <f t="shared" si="11"/>
        <v>0</v>
      </c>
      <c r="O36" s="37">
        <f t="shared" si="11"/>
        <v>0</v>
      </c>
      <c r="P36" s="109">
        <f t="shared" si="11"/>
        <v>0</v>
      </c>
    </row>
    <row r="37" spans="2:16" hidden="1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</row>
    <row r="38" spans="2:16" hidden="1">
      <c r="N38" s="112" t="s">
        <v>28</v>
      </c>
      <c r="O38" s="111">
        <f>SUM(O23+O17+O29+O36)</f>
        <v>586</v>
      </c>
      <c r="P38" s="178">
        <f>SUM(P23+P17+P29+P36)</f>
        <v>291.10000000000002</v>
      </c>
    </row>
    <row r="39" spans="2:16" hidden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8" sqref="B18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122</v>
      </c>
      <c r="C7" s="147"/>
      <c r="D7" s="141"/>
      <c r="E7" s="141"/>
      <c r="F7" s="142"/>
      <c r="G7" s="143">
        <v>1075</v>
      </c>
      <c r="H7" s="144"/>
      <c r="I7" s="145"/>
      <c r="J7" s="144"/>
      <c r="K7" s="143"/>
      <c r="L7" s="146"/>
      <c r="M7" s="143">
        <v>46</v>
      </c>
      <c r="N7" s="144"/>
      <c r="O7" s="35">
        <f t="shared" ref="O7" si="0">SUM(F7:N7)</f>
        <v>1121</v>
      </c>
      <c r="P7" s="36">
        <f>(D7*$D$3)+(E7*$E$3)+(F7*$F$3)+(G7*$G$3)+(H7*$H$3)+(I7*$I$3)+(J7*$J$3)+(K7*$K$3)+(L7*$L$3)+(M7*$M$3)+(N7*$N$3)</f>
        <v>360.75</v>
      </c>
    </row>
    <row r="8" spans="2:16">
      <c r="B8" s="52" t="s">
        <v>123</v>
      </c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>
        <v>144</v>
      </c>
      <c r="N8" s="144"/>
      <c r="O8" s="35">
        <f t="shared" ref="O8:O9" si="1">SUM(F8:N8)</f>
        <v>144</v>
      </c>
      <c r="P8" s="36">
        <f t="shared" ref="P8:P19" si="2">(D8*$D$3)+(E8*$E$3)+(F8*$F$3)+(G8*$G$3)+(H8*$H$3)+(I8*$I$3)+(J8*$J$3)+(K8*$K$3)+(L8*$L$3)+(M8*$M$3)+(N8*$N$3)</f>
        <v>288</v>
      </c>
    </row>
    <row r="9" spans="2:16">
      <c r="B9" s="52" t="s">
        <v>124</v>
      </c>
      <c r="C9" s="147"/>
      <c r="D9" s="141"/>
      <c r="E9" s="141"/>
      <c r="F9" s="142">
        <v>52</v>
      </c>
      <c r="G9" s="143">
        <v>173</v>
      </c>
      <c r="H9" s="144"/>
      <c r="I9" s="145">
        <v>3</v>
      </c>
      <c r="J9" s="144"/>
      <c r="K9" s="143">
        <v>8</v>
      </c>
      <c r="L9" s="146"/>
      <c r="M9" s="143">
        <v>53</v>
      </c>
      <c r="N9" s="144"/>
      <c r="O9" s="35">
        <f t="shared" si="1"/>
        <v>289</v>
      </c>
      <c r="P9" s="36">
        <f t="shared" si="2"/>
        <v>163.95</v>
      </c>
    </row>
    <row r="10" spans="2:16">
      <c r="B10" s="52" t="s">
        <v>125</v>
      </c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>
        <v>40</v>
      </c>
      <c r="N10" s="144"/>
      <c r="O10" s="35">
        <f t="shared" ref="O10:O12" si="3">SUM(F10:N10)</f>
        <v>40</v>
      </c>
      <c r="P10" s="36">
        <f t="shared" si="2"/>
        <v>80</v>
      </c>
    </row>
    <row r="11" spans="2:16">
      <c r="B11" s="52" t="s">
        <v>126</v>
      </c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>
        <v>36</v>
      </c>
      <c r="N11" s="144"/>
      <c r="O11" s="35">
        <f t="shared" si="3"/>
        <v>36</v>
      </c>
      <c r="P11" s="36">
        <f t="shared" si="2"/>
        <v>72</v>
      </c>
    </row>
    <row r="12" spans="2:16">
      <c r="B12" s="52" t="s">
        <v>127</v>
      </c>
      <c r="C12" s="147"/>
      <c r="D12" s="141"/>
      <c r="E12" s="141"/>
      <c r="F12" s="142"/>
      <c r="G12" s="143">
        <v>102</v>
      </c>
      <c r="H12" s="144"/>
      <c r="I12" s="145"/>
      <c r="J12" s="144"/>
      <c r="K12" s="143"/>
      <c r="L12" s="146"/>
      <c r="M12" s="143">
        <v>11</v>
      </c>
      <c r="N12" s="144"/>
      <c r="O12" s="35">
        <f t="shared" si="3"/>
        <v>113</v>
      </c>
      <c r="P12" s="36">
        <f t="shared" si="2"/>
        <v>47.5</v>
      </c>
    </row>
    <row r="13" spans="2:16">
      <c r="B13" s="52" t="s">
        <v>128</v>
      </c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>
        <v>15</v>
      </c>
      <c r="N13" s="144"/>
      <c r="O13" s="35">
        <f t="shared" ref="O13:O19" si="4">SUM(F13:N13)</f>
        <v>15</v>
      </c>
      <c r="P13" s="36">
        <f t="shared" si="2"/>
        <v>30</v>
      </c>
    </row>
    <row r="14" spans="2:16">
      <c r="B14" s="140" t="s">
        <v>129</v>
      </c>
      <c r="C14" s="147"/>
      <c r="D14" s="141"/>
      <c r="E14" s="141"/>
      <c r="F14" s="142"/>
      <c r="G14" s="143">
        <v>23</v>
      </c>
      <c r="H14" s="144"/>
      <c r="I14" s="145"/>
      <c r="J14" s="144"/>
      <c r="K14" s="143"/>
      <c r="L14" s="146"/>
      <c r="M14" s="143">
        <v>11</v>
      </c>
      <c r="N14" s="144"/>
      <c r="O14" s="35">
        <f t="shared" si="4"/>
        <v>34</v>
      </c>
      <c r="P14" s="36">
        <f t="shared" si="2"/>
        <v>27.75</v>
      </c>
    </row>
    <row r="15" spans="2:16">
      <c r="B15" s="140" t="s">
        <v>130</v>
      </c>
      <c r="C15" s="147"/>
      <c r="D15" s="141"/>
      <c r="E15" s="141"/>
      <c r="F15" s="142"/>
      <c r="G15" s="143">
        <v>100</v>
      </c>
      <c r="H15" s="144"/>
      <c r="I15" s="145"/>
      <c r="J15" s="144"/>
      <c r="K15" s="143"/>
      <c r="L15" s="146"/>
      <c r="M15" s="143"/>
      <c r="N15" s="144"/>
      <c r="O15" s="35">
        <f t="shared" si="4"/>
        <v>100</v>
      </c>
      <c r="P15" s="36">
        <f t="shared" si="2"/>
        <v>25</v>
      </c>
    </row>
    <row r="16" spans="2:16">
      <c r="B16" s="52" t="s">
        <v>131</v>
      </c>
      <c r="C16" s="147"/>
      <c r="D16" s="141"/>
      <c r="E16" s="141"/>
      <c r="F16" s="142"/>
      <c r="G16" s="143">
        <v>80</v>
      </c>
      <c r="H16" s="144"/>
      <c r="I16" s="145"/>
      <c r="J16" s="144"/>
      <c r="K16" s="143"/>
      <c r="L16" s="146"/>
      <c r="M16" s="143"/>
      <c r="N16" s="144"/>
      <c r="O16" s="35">
        <f t="shared" si="4"/>
        <v>80</v>
      </c>
      <c r="P16" s="36">
        <f t="shared" si="2"/>
        <v>20</v>
      </c>
    </row>
    <row r="17" spans="2:16">
      <c r="B17" s="52" t="s">
        <v>132</v>
      </c>
      <c r="C17" s="147"/>
      <c r="D17" s="141"/>
      <c r="E17" s="141"/>
      <c r="F17" s="142"/>
      <c r="G17" s="143">
        <v>57</v>
      </c>
      <c r="H17" s="144"/>
      <c r="I17" s="145"/>
      <c r="J17" s="144"/>
      <c r="K17" s="143"/>
      <c r="L17" s="146"/>
      <c r="M17" s="143"/>
      <c r="N17" s="144"/>
      <c r="O17" s="35">
        <f t="shared" si="4"/>
        <v>57</v>
      </c>
      <c r="P17" s="36">
        <f t="shared" si="2"/>
        <v>14.25</v>
      </c>
    </row>
    <row r="18" spans="2:16">
      <c r="B18" s="52" t="s">
        <v>133</v>
      </c>
      <c r="C18" s="147"/>
      <c r="D18" s="141"/>
      <c r="E18" s="141"/>
      <c r="F18" s="142"/>
      <c r="G18" s="143">
        <v>57</v>
      </c>
      <c r="H18" s="144"/>
      <c r="I18" s="145"/>
      <c r="J18" s="144"/>
      <c r="K18" s="143"/>
      <c r="L18" s="146"/>
      <c r="M18" s="143"/>
      <c r="N18" s="144"/>
      <c r="O18" s="35">
        <f t="shared" si="4"/>
        <v>57</v>
      </c>
      <c r="P18" s="36">
        <f t="shared" si="2"/>
        <v>14.25</v>
      </c>
    </row>
    <row r="19" spans="2:16">
      <c r="B19" s="52" t="s">
        <v>134</v>
      </c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>
        <v>5</v>
      </c>
      <c r="N19" s="144"/>
      <c r="O19" s="35">
        <f t="shared" si="4"/>
        <v>5</v>
      </c>
      <c r="P19" s="36">
        <f t="shared" si="2"/>
        <v>10</v>
      </c>
    </row>
    <row r="20" spans="2:16">
      <c r="B20" s="126"/>
      <c r="C20" s="133"/>
      <c r="D20" s="127"/>
      <c r="E20" s="127"/>
      <c r="F20" s="128"/>
      <c r="G20" s="129"/>
      <c r="H20" s="130"/>
      <c r="I20" s="131"/>
      <c r="J20" s="130"/>
      <c r="K20" s="129"/>
      <c r="L20" s="132"/>
      <c r="M20" s="129"/>
      <c r="N20" s="130"/>
      <c r="O20" s="35">
        <f>SUM(F20:N20)</f>
        <v>0</v>
      </c>
      <c r="P20" s="36">
        <f t="shared" ref="P20" si="5">(D20*$D$3)+(E20*$E$3)+(F20*$F$3)+(G20*$G$3)+(H20*$H$3)+(I20*$I$3)+(J20*$J$3)+(K20*$K$3)+(L20*$L$3)+(M20*$M$3)+(N20*$N$3)</f>
        <v>0</v>
      </c>
    </row>
    <row r="21" spans="2:16" ht="10.8" thickBot="1">
      <c r="B21" s="37" t="s">
        <v>21</v>
      </c>
      <c r="C21" s="37">
        <f t="shared" ref="C21:P21" si="6">SUM(C7:C20)</f>
        <v>0</v>
      </c>
      <c r="D21" s="37">
        <f t="shared" si="6"/>
        <v>0</v>
      </c>
      <c r="E21" s="37">
        <f t="shared" si="6"/>
        <v>0</v>
      </c>
      <c r="F21" s="37">
        <f t="shared" si="6"/>
        <v>52</v>
      </c>
      <c r="G21" s="37">
        <f t="shared" si="6"/>
        <v>1667</v>
      </c>
      <c r="H21" s="37">
        <f t="shared" si="6"/>
        <v>0</v>
      </c>
      <c r="I21" s="37">
        <f t="shared" si="6"/>
        <v>3</v>
      </c>
      <c r="J21" s="37">
        <f t="shared" si="6"/>
        <v>0</v>
      </c>
      <c r="K21" s="37">
        <f t="shared" si="6"/>
        <v>8</v>
      </c>
      <c r="L21" s="37">
        <f t="shared" si="6"/>
        <v>0</v>
      </c>
      <c r="M21" s="37">
        <f t="shared" si="6"/>
        <v>361</v>
      </c>
      <c r="N21" s="37">
        <f t="shared" si="6"/>
        <v>0</v>
      </c>
      <c r="O21" s="37">
        <f t="shared" si="6"/>
        <v>2091</v>
      </c>
      <c r="P21" s="37">
        <f t="shared" si="6"/>
        <v>1153.45</v>
      </c>
    </row>
    <row r="22" spans="2:16">
      <c r="F22" s="38"/>
      <c r="G22" s="38"/>
      <c r="H22" s="38"/>
      <c r="I22" s="38"/>
      <c r="J22" s="38"/>
      <c r="K22" s="38"/>
      <c r="L22" s="38"/>
      <c r="M22" s="38"/>
      <c r="N22" s="38"/>
    </row>
    <row r="23" spans="2:16">
      <c r="B23" s="13"/>
      <c r="C23" s="13"/>
      <c r="D23" s="13"/>
      <c r="E23" s="13"/>
      <c r="F23" s="30"/>
      <c r="G23" s="30"/>
      <c r="H23" s="30"/>
      <c r="I23" s="30"/>
      <c r="J23" s="30"/>
      <c r="K23" s="30"/>
      <c r="L23" s="30"/>
      <c r="M23" s="30"/>
      <c r="N23" s="30"/>
      <c r="O23" s="13"/>
      <c r="P23" s="13"/>
    </row>
    <row r="24" spans="2:16" ht="10.8" thickBot="1">
      <c r="B24" s="32" t="s">
        <v>29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>
      <c r="B25" s="52" t="s">
        <v>121</v>
      </c>
      <c r="C25" s="57"/>
      <c r="D25" s="48"/>
      <c r="E25" s="48"/>
      <c r="F25" s="49"/>
      <c r="G25" s="53">
        <v>1100</v>
      </c>
      <c r="H25" s="54"/>
      <c r="I25" s="55"/>
      <c r="J25" s="54"/>
      <c r="K25" s="53"/>
      <c r="L25" s="56"/>
      <c r="M25" s="53"/>
      <c r="N25" s="54">
        <v>100</v>
      </c>
      <c r="O25" s="35">
        <f>SUM(F25:N25)</f>
        <v>1200</v>
      </c>
      <c r="P25" s="36">
        <f t="shared" ref="P25:P27" si="7">(D25*$D$3)+(E25*$E$3)+(F25*$F$3)+(G25*$G$3)+(H25*$H$3)+(I25*$I$3)+(J25*$J$3)+(K25*$K$3)+(L25*$L$3)+(M25*$M$3)+(N25*$N$3)</f>
        <v>475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>SUM(F26:N26)</f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>SUM(F27:N27)</f>
        <v>0</v>
      </c>
      <c r="P27" s="36">
        <f t="shared" si="7"/>
        <v>0</v>
      </c>
    </row>
    <row r="28" spans="2:16" ht="10.8" thickBot="1">
      <c r="B28" s="37" t="s">
        <v>21</v>
      </c>
      <c r="C28" s="37">
        <f>SUM(C25:C27)</f>
        <v>0</v>
      </c>
      <c r="D28" s="37">
        <f>SUM(D25:D27)</f>
        <v>0</v>
      </c>
      <c r="E28" s="37">
        <f>SUM(E25:E27)</f>
        <v>0</v>
      </c>
      <c r="F28" s="37">
        <f>SUM(F25:F27)</f>
        <v>0</v>
      </c>
      <c r="G28" s="37">
        <f>SUM(G25:G27)</f>
        <v>1100</v>
      </c>
      <c r="H28" s="37">
        <f t="shared" ref="H28:P28" si="8">SUM(H25:H27)</f>
        <v>0</v>
      </c>
      <c r="I28" s="37">
        <f t="shared" si="8"/>
        <v>0</v>
      </c>
      <c r="J28" s="37">
        <f t="shared" si="8"/>
        <v>0</v>
      </c>
      <c r="K28" s="37">
        <f t="shared" si="8"/>
        <v>0</v>
      </c>
      <c r="L28" s="37">
        <f t="shared" si="8"/>
        <v>0</v>
      </c>
      <c r="M28" s="37">
        <f t="shared" si="8"/>
        <v>0</v>
      </c>
      <c r="N28" s="37">
        <f t="shared" si="8"/>
        <v>100</v>
      </c>
      <c r="O28" s="39">
        <f t="shared" si="8"/>
        <v>1200</v>
      </c>
      <c r="P28" s="39">
        <f t="shared" si="8"/>
        <v>475</v>
      </c>
    </row>
    <row r="29" spans="2:16">
      <c r="G29" s="38"/>
    </row>
    <row r="30" spans="2:16" hidden="1">
      <c r="B30" s="13"/>
      <c r="C30" s="13"/>
      <c r="D30" s="13"/>
      <c r="E30" s="13"/>
      <c r="F30" s="30"/>
      <c r="G30" s="30"/>
      <c r="H30" s="30"/>
      <c r="I30" s="30"/>
      <c r="J30" s="30"/>
      <c r="K30" s="30"/>
      <c r="L30" s="30"/>
      <c r="M30" s="30"/>
      <c r="N30" s="30"/>
      <c r="O30" s="13"/>
      <c r="P30" s="13"/>
    </row>
    <row r="31" spans="2:16" ht="10.8" hidden="1" thickBot="1">
      <c r="B31" s="32" t="s">
        <v>68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 hidden="1">
      <c r="B32" s="52"/>
      <c r="C32" s="5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ref="O32:O43" si="9">SUM(F32:N32)</f>
        <v>0</v>
      </c>
      <c r="P32" s="36">
        <f t="shared" ref="P32:P43" si="10">(D32*$D$3)+(E32*$E$3)+(F32*$F$3)+(G32*$G$3)+(H32*$H$3)+(I32*$I$3)+(J32*$J$3)+(K32*$K$3)+(L32*$L$3)+(M32*$M$3)+(N32*$N$3)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9"/>
        <v>0</v>
      </c>
      <c r="P33" s="36">
        <f t="shared" si="10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9"/>
        <v>0</v>
      </c>
      <c r="P34" s="36">
        <f t="shared" si="10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si="10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si="10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9"/>
        <v>0</v>
      </c>
      <c r="P37" s="36">
        <f t="shared" ref="P37:P40" si="11">(D37*$D$3)+(E37*$E$3)+(F37*$F$3)+(G37*$G$3)+(H37*$H$3)+(I37*$I$3)+(J37*$J$3)+(K37*$K$3)+(L37*$L$3)+(M37*$M$3)+(N37*$N$3)</f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9"/>
        <v>0</v>
      </c>
      <c r="P38" s="36">
        <f t="shared" si="11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9"/>
        <v>0</v>
      </c>
      <c r="P39" s="36">
        <f t="shared" si="11"/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9"/>
        <v>0</v>
      </c>
      <c r="P40" s="36">
        <f t="shared" si="11"/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9"/>
        <v>0</v>
      </c>
      <c r="P41" s="36">
        <f t="shared" ref="P41:P42" si="12">(D41*$D$3)+(E41*$E$3)+(F41*$F$3)+(G41*$G$3)+(H41*$H$3)+(I41*$I$3)+(J41*$J$3)+(K41*$K$3)+(L41*$L$3)+(M41*$M$3)+(N41*$N$3)</f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9"/>
        <v>0</v>
      </c>
      <c r="P42" s="36">
        <f t="shared" si="12"/>
        <v>0</v>
      </c>
    </row>
    <row r="43" spans="2:16" hidden="1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9"/>
        <v>0</v>
      </c>
      <c r="P43" s="36">
        <f t="shared" si="10"/>
        <v>0</v>
      </c>
    </row>
    <row r="44" spans="2:16" ht="10.8" hidden="1" thickBot="1">
      <c r="B44" s="37" t="s">
        <v>21</v>
      </c>
      <c r="C44" s="37">
        <f t="shared" ref="C44:P44" si="13">SUM(C32:C43)</f>
        <v>0</v>
      </c>
      <c r="D44" s="37">
        <f t="shared" si="13"/>
        <v>0</v>
      </c>
      <c r="E44" s="37">
        <f t="shared" si="13"/>
        <v>0</v>
      </c>
      <c r="F44" s="37">
        <f t="shared" si="13"/>
        <v>0</v>
      </c>
      <c r="G44" s="37">
        <f t="shared" si="13"/>
        <v>0</v>
      </c>
      <c r="H44" s="37">
        <f t="shared" si="13"/>
        <v>0</v>
      </c>
      <c r="I44" s="37">
        <f t="shared" si="13"/>
        <v>0</v>
      </c>
      <c r="J44" s="37">
        <f t="shared" si="13"/>
        <v>0</v>
      </c>
      <c r="K44" s="37">
        <f t="shared" si="13"/>
        <v>0</v>
      </c>
      <c r="L44" s="37">
        <f t="shared" si="13"/>
        <v>0</v>
      </c>
      <c r="M44" s="37">
        <f t="shared" si="13"/>
        <v>0</v>
      </c>
      <c r="N44" s="37">
        <f t="shared" si="13"/>
        <v>0</v>
      </c>
      <c r="O44" s="39">
        <f t="shared" si="13"/>
        <v>0</v>
      </c>
      <c r="P44" s="39">
        <f t="shared" si="13"/>
        <v>0</v>
      </c>
    </row>
    <row r="45" spans="2:16" hidden="1">
      <c r="G45" s="38"/>
    </row>
    <row r="46" spans="2:16" ht="13.2">
      <c r="B46" s="2"/>
      <c r="C46" s="2"/>
      <c r="D46" s="2"/>
      <c r="E46" s="2"/>
      <c r="F46" s="43"/>
      <c r="G46" s="43"/>
      <c r="H46" s="43"/>
      <c r="I46" s="43"/>
      <c r="J46" s="43"/>
      <c r="K46" s="43"/>
      <c r="L46" s="43"/>
      <c r="M46" s="43"/>
      <c r="N46" s="43"/>
      <c r="O46" s="2"/>
      <c r="P46" s="2"/>
    </row>
    <row r="47" spans="2:16">
      <c r="M47" s="44" t="s">
        <v>21</v>
      </c>
      <c r="O47" s="45">
        <f>O44+O28+O21</f>
        <v>3291</v>
      </c>
      <c r="P47" s="46">
        <f>P44+P28+P21</f>
        <v>1628.45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D49" sqref="D4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106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15</v>
      </c>
      <c r="H7" s="54"/>
      <c r="I7" s="55">
        <v>12</v>
      </c>
      <c r="J7" s="54"/>
      <c r="K7" s="53">
        <v>10</v>
      </c>
      <c r="L7" s="56"/>
      <c r="M7" s="53"/>
      <c r="N7" s="54">
        <v>5</v>
      </c>
      <c r="O7" s="35">
        <f>SUM(C7:N7)</f>
        <v>42</v>
      </c>
      <c r="P7" s="36">
        <f>(D7*$D$3)+(E7*$E$3)+(F7*$F$3)+(G7*$G$3)+(H7*$H$3)+(I7*$I$3)+(J7*$J$3)+(K7*$K$3)+(L7*$L$3)+(M7*$M$3)+(N7*$N$3)</f>
        <v>29.75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15</v>
      </c>
      <c r="H10" s="37">
        <f t="shared" si="2"/>
        <v>0</v>
      </c>
      <c r="I10" s="37">
        <f t="shared" si="2"/>
        <v>12</v>
      </c>
      <c r="J10" s="37">
        <f t="shared" si="2"/>
        <v>0</v>
      </c>
      <c r="K10" s="37">
        <f t="shared" si="2"/>
        <v>10</v>
      </c>
      <c r="L10" s="37">
        <f t="shared" si="2"/>
        <v>0</v>
      </c>
      <c r="M10" s="37">
        <f t="shared" si="2"/>
        <v>0</v>
      </c>
      <c r="N10" s="37">
        <f t="shared" si="2"/>
        <v>5</v>
      </c>
      <c r="O10" s="100">
        <f t="shared" si="2"/>
        <v>42</v>
      </c>
      <c r="P10" s="37">
        <f t="shared" si="2"/>
        <v>29.75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75</v>
      </c>
      <c r="H14" s="54"/>
      <c r="I14" s="55"/>
      <c r="J14" s="54"/>
      <c r="K14" s="53"/>
      <c r="L14" s="56">
        <v>5</v>
      </c>
      <c r="M14" s="53"/>
      <c r="N14" s="54">
        <v>1</v>
      </c>
      <c r="O14" s="35">
        <f t="shared" ref="O14:O15" si="3">SUM(F14:N14)</f>
        <v>81</v>
      </c>
      <c r="P14" s="36">
        <f t="shared" ref="P14:P15" si="4">(D14*$D$3)+(E14*$E$3)+(F14*$F$3)+(G14*$G$3)+(H14*$H$3)+(I14*$I$3)+(J14*$J$3)+(K14*$K$3)+(L14*$L$3)+(M14*$M$3)+(N14*$N$3)</f>
        <v>25.75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81</v>
      </c>
      <c r="P16" s="42">
        <f t="shared" si="5"/>
        <v>25.75</v>
      </c>
    </row>
    <row r="18" spans="2:16" hidden="1"/>
    <row r="19" spans="2:16" ht="10.8" hidden="1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73</v>
      </c>
      <c r="H28" s="54"/>
      <c r="I28" s="55"/>
      <c r="J28" s="54"/>
      <c r="K28" s="53">
        <v>78</v>
      </c>
      <c r="L28" s="56"/>
      <c r="M28" s="53"/>
      <c r="N28" s="54">
        <v>13</v>
      </c>
      <c r="O28" s="35">
        <f t="shared" ref="O28:O30" si="9">SUM(F28:N28)</f>
        <v>164</v>
      </c>
      <c r="P28" s="36">
        <f t="shared" ref="P28:P30" si="10">(D28*$D$3)+(E28*$E$3)+(F28*$F$3)+(G28*$G$3)+(H28*$H$3)+(I28*$I$3)+(J28*$J$3)+(K28*$K$3)+(L28*$L$3)+(M28*$M$3)+(N28*$N$3)</f>
        <v>122.25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73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78</v>
      </c>
      <c r="L31" s="40">
        <f t="shared" si="11"/>
        <v>0</v>
      </c>
      <c r="M31" s="40">
        <f t="shared" si="11"/>
        <v>0</v>
      </c>
      <c r="N31" s="40">
        <f t="shared" si="11"/>
        <v>13</v>
      </c>
      <c r="O31" s="41">
        <f t="shared" si="11"/>
        <v>164</v>
      </c>
      <c r="P31" s="42">
        <f t="shared" si="11"/>
        <v>122.25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>
        <v>10</v>
      </c>
      <c r="H43" s="54"/>
      <c r="I43" s="55">
        <v>40</v>
      </c>
      <c r="J43" s="54"/>
      <c r="K43" s="53">
        <v>5</v>
      </c>
      <c r="L43" s="56"/>
      <c r="M43" s="53"/>
      <c r="N43" s="54">
        <v>25</v>
      </c>
      <c r="O43" s="35">
        <f t="shared" ref="O43:O45" si="15">SUM(F43:N43)</f>
        <v>80</v>
      </c>
      <c r="P43" s="36">
        <f t="shared" ref="P43:P45" si="16">(D43*$D$3)+(E43*$E$3)+(F43*$F$3)+(G43*$G$3)+(H43*$H$3)+(I43*$I$3)+(J43*$J$3)+(K43*$K$3)+(L43*$L$3)+(M43*$M$3)+(N43*$N$3)</f>
        <v>77.5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10</v>
      </c>
      <c r="H46" s="40">
        <f t="shared" si="17"/>
        <v>0</v>
      </c>
      <c r="I46" s="40">
        <f t="shared" si="17"/>
        <v>40</v>
      </c>
      <c r="J46" s="40">
        <f t="shared" si="17"/>
        <v>0</v>
      </c>
      <c r="K46" s="40">
        <f t="shared" si="17"/>
        <v>5</v>
      </c>
      <c r="L46" s="40">
        <f t="shared" si="17"/>
        <v>0</v>
      </c>
      <c r="M46" s="40">
        <f t="shared" si="17"/>
        <v>0</v>
      </c>
      <c r="N46" s="40">
        <f t="shared" si="17"/>
        <v>25</v>
      </c>
      <c r="O46" s="41">
        <f t="shared" si="17"/>
        <v>80</v>
      </c>
      <c r="P46" s="42">
        <f t="shared" si="17"/>
        <v>77.5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367</v>
      </c>
      <c r="P50" s="46">
        <f>P10+P16+P24+P31+P39+P46</f>
        <v>255.25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R39" sqref="R39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106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22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1" si="4">SUM(F16:N16)</f>
        <v>0</v>
      </c>
      <c r="P16" s="36">
        <f t="shared" si="3"/>
        <v>0</v>
      </c>
    </row>
    <row r="17" spans="1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1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1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ref="O19" si="5">SUM(F19:N19)+(E19*18)+(D19*9)</f>
        <v>0</v>
      </c>
      <c r="P19" s="36">
        <f t="shared" si="3"/>
        <v>0</v>
      </c>
    </row>
    <row r="20" spans="1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1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1:16" hidden="1">
      <c r="B22" s="140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>SUM(F22:N22)</f>
        <v>0</v>
      </c>
      <c r="P22" s="36">
        <f t="shared" si="3"/>
        <v>0</v>
      </c>
    </row>
    <row r="23" spans="1:16" ht="10.8" hidden="1" thickBot="1">
      <c r="B23" s="37" t="s">
        <v>21</v>
      </c>
      <c r="C23" s="37">
        <f t="shared" ref="C23:P23" si="6">SUM(C15:C22)</f>
        <v>0</v>
      </c>
      <c r="D23" s="37">
        <f t="shared" si="6"/>
        <v>0</v>
      </c>
      <c r="E23" s="37">
        <f t="shared" si="6"/>
        <v>0</v>
      </c>
      <c r="F23" s="37">
        <f t="shared" si="6"/>
        <v>0</v>
      </c>
      <c r="G23" s="37">
        <f t="shared" si="6"/>
        <v>0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0</v>
      </c>
      <c r="O23" s="100">
        <f t="shared" si="6"/>
        <v>0</v>
      </c>
      <c r="P23" s="37">
        <f t="shared" si="6"/>
        <v>0</v>
      </c>
    </row>
    <row r="24" spans="1:16" hidden="1">
      <c r="F24" s="38"/>
      <c r="G24" s="38"/>
      <c r="H24" s="38"/>
      <c r="I24" s="38"/>
      <c r="J24" s="38"/>
      <c r="K24" s="38"/>
      <c r="L24" s="38"/>
      <c r="M24" s="38"/>
      <c r="N24" s="38"/>
    </row>
    <row r="25" spans="1:16">
      <c r="B25" s="13"/>
      <c r="C25" s="13"/>
      <c r="D25" s="13"/>
      <c r="E25" s="13"/>
      <c r="F25" s="30"/>
      <c r="G25" s="30"/>
      <c r="H25" s="30"/>
      <c r="I25" s="30"/>
      <c r="J25" s="30"/>
      <c r="K25" s="30"/>
      <c r="L25" s="30"/>
      <c r="M25" s="30"/>
      <c r="N25" s="30"/>
      <c r="O25" s="13"/>
      <c r="P25" s="13"/>
    </row>
    <row r="26" spans="1:16" ht="10.8" thickBot="1">
      <c r="B26" s="32" t="s">
        <v>22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1:16" ht="11.25" customHeight="1">
      <c r="A27" s="119"/>
      <c r="B27" s="180" t="s">
        <v>93</v>
      </c>
      <c r="C27" s="58"/>
      <c r="D27" s="48"/>
      <c r="E27" s="48"/>
      <c r="F27" s="49"/>
      <c r="G27" s="110"/>
      <c r="H27" s="116"/>
      <c r="I27" s="110"/>
      <c r="J27" s="48"/>
      <c r="K27" s="110"/>
      <c r="L27" s="116"/>
      <c r="M27" s="110"/>
      <c r="N27" s="116">
        <v>20</v>
      </c>
      <c r="O27" s="110">
        <f t="shared" ref="O27:O40" si="7">SUM(F27:N27)+(E27*18)+(D27*9)</f>
        <v>20</v>
      </c>
      <c r="P27" s="36">
        <f t="shared" ref="P27:P40" si="8">(D27*$D$3)+(E27*$E$3)+(F27*$F$3)+(G27*$G$3)+(H27*$H$3)+(I27*$I$3)+(J27*$J$3)+(K27*$K$3)+(L27*$L$3)+(M27*$M$3)+(N27*$N$3)</f>
        <v>40</v>
      </c>
    </row>
    <row r="28" spans="1:16" ht="11.25" customHeight="1">
      <c r="A28" s="119"/>
      <c r="B28" s="181" t="s">
        <v>94</v>
      </c>
      <c r="C28" s="58"/>
      <c r="D28" s="48"/>
      <c r="E28" s="48"/>
      <c r="F28" s="49"/>
      <c r="G28" s="110">
        <v>54</v>
      </c>
      <c r="H28" s="116"/>
      <c r="I28" s="110">
        <v>2</v>
      </c>
      <c r="J28" s="48"/>
      <c r="K28" s="110">
        <v>4</v>
      </c>
      <c r="L28" s="116"/>
      <c r="M28" s="110"/>
      <c r="N28" s="116">
        <v>2</v>
      </c>
      <c r="O28" s="110">
        <f t="shared" si="7"/>
        <v>62</v>
      </c>
      <c r="P28" s="36">
        <f t="shared" ref="P28:P30" si="9">(D28*$D$3)+(E28*$E$3)+(F28*$F$3)+(G28*$G$3)+(H28*$H$3)+(I28*$I$3)+(J28*$J$3)+(K28*$K$3)+(L28*$L$3)+(M28*$M$3)+(N28*$N$3)</f>
        <v>22.5</v>
      </c>
    </row>
    <row r="29" spans="1:16" ht="11.25" customHeight="1">
      <c r="A29" s="119"/>
      <c r="B29" s="181" t="s">
        <v>95</v>
      </c>
      <c r="C29" s="58"/>
      <c r="D29" s="48"/>
      <c r="E29" s="48"/>
      <c r="F29" s="49"/>
      <c r="G29" s="110"/>
      <c r="H29" s="116"/>
      <c r="I29" s="110"/>
      <c r="J29" s="48"/>
      <c r="K29" s="110"/>
      <c r="L29" s="116"/>
      <c r="M29" s="110"/>
      <c r="N29" s="116">
        <v>20</v>
      </c>
      <c r="O29" s="110">
        <f t="shared" si="7"/>
        <v>20</v>
      </c>
      <c r="P29" s="36">
        <f t="shared" si="9"/>
        <v>40</v>
      </c>
    </row>
    <row r="30" spans="1:16" ht="11.25" customHeight="1">
      <c r="A30" s="119"/>
      <c r="B30" s="180" t="s">
        <v>96</v>
      </c>
      <c r="C30" s="58"/>
      <c r="D30" s="48"/>
      <c r="E30" s="48"/>
      <c r="F30" s="49"/>
      <c r="G30" s="110">
        <v>38</v>
      </c>
      <c r="H30" s="116"/>
      <c r="I30" s="110"/>
      <c r="J30" s="48"/>
      <c r="K30" s="110">
        <v>11</v>
      </c>
      <c r="L30" s="116"/>
      <c r="M30" s="110"/>
      <c r="N30" s="116"/>
      <c r="O30" s="110">
        <f t="shared" si="7"/>
        <v>49</v>
      </c>
      <c r="P30" s="36">
        <f t="shared" si="9"/>
        <v>20.5</v>
      </c>
    </row>
    <row r="31" spans="1:16" ht="11.25" customHeight="1">
      <c r="A31" s="119"/>
      <c r="B31" s="180" t="s">
        <v>97</v>
      </c>
      <c r="C31" s="58"/>
      <c r="D31" s="48"/>
      <c r="E31" s="48"/>
      <c r="F31" s="49"/>
      <c r="G31" s="110">
        <v>40</v>
      </c>
      <c r="H31" s="116"/>
      <c r="I31" s="110"/>
      <c r="J31" s="48"/>
      <c r="K31" s="110"/>
      <c r="L31" s="116"/>
      <c r="M31" s="110"/>
      <c r="N31" s="116"/>
      <c r="O31" s="110">
        <f t="shared" si="7"/>
        <v>40</v>
      </c>
      <c r="P31" s="36">
        <f t="shared" ref="P31:P39" si="10">(D31*$D$3)+(E31*$E$3)+(F31*$F$3)+(G31*$G$3)+(H31*$H$3)+(I31*$I$3)+(J31*$J$3)+(K31*$K$3)+(L31*$L$3)+(M31*$M$3)+(N31*$N$3)</f>
        <v>10</v>
      </c>
    </row>
    <row r="32" spans="1:16" ht="11.25" customHeight="1">
      <c r="A32" s="119"/>
      <c r="B32" s="181" t="s">
        <v>98</v>
      </c>
      <c r="C32" s="58"/>
      <c r="D32" s="48"/>
      <c r="E32" s="48"/>
      <c r="F32" s="49"/>
      <c r="G32" s="110">
        <v>50</v>
      </c>
      <c r="H32" s="116"/>
      <c r="I32" s="110"/>
      <c r="J32" s="48"/>
      <c r="K32" s="110"/>
      <c r="L32" s="116"/>
      <c r="M32" s="110"/>
      <c r="N32" s="116">
        <v>17</v>
      </c>
      <c r="O32" s="110">
        <f t="shared" si="7"/>
        <v>67</v>
      </c>
      <c r="P32" s="36">
        <f t="shared" si="10"/>
        <v>46.5</v>
      </c>
    </row>
    <row r="33" spans="1:16" ht="11.25" customHeight="1">
      <c r="A33" s="119"/>
      <c r="B33" s="180" t="s">
        <v>99</v>
      </c>
      <c r="C33" s="58"/>
      <c r="D33" s="48"/>
      <c r="E33" s="48"/>
      <c r="F33" s="49"/>
      <c r="G33" s="110"/>
      <c r="H33" s="116"/>
      <c r="I33" s="110"/>
      <c r="J33" s="48"/>
      <c r="K33" s="110"/>
      <c r="L33" s="116"/>
      <c r="M33" s="110"/>
      <c r="N33" s="116">
        <v>9</v>
      </c>
      <c r="O33" s="110">
        <f t="shared" si="7"/>
        <v>9</v>
      </c>
      <c r="P33" s="36">
        <f t="shared" si="10"/>
        <v>18</v>
      </c>
    </row>
    <row r="34" spans="1:16" ht="11.25" customHeight="1">
      <c r="A34" s="119"/>
      <c r="B34" s="181" t="s">
        <v>100</v>
      </c>
      <c r="C34" s="58"/>
      <c r="D34" s="48"/>
      <c r="E34" s="48"/>
      <c r="F34" s="49"/>
      <c r="G34" s="110">
        <v>60</v>
      </c>
      <c r="H34" s="116"/>
      <c r="I34" s="110"/>
      <c r="J34" s="48"/>
      <c r="K34" s="110">
        <v>5</v>
      </c>
      <c r="L34" s="116"/>
      <c r="M34" s="110"/>
      <c r="N34" s="116">
        <v>7</v>
      </c>
      <c r="O34" s="110">
        <f t="shared" si="7"/>
        <v>72</v>
      </c>
      <c r="P34" s="36">
        <f t="shared" si="10"/>
        <v>34</v>
      </c>
    </row>
    <row r="35" spans="1:16" ht="11.25" customHeight="1">
      <c r="A35" s="119"/>
      <c r="B35" s="181" t="s">
        <v>101</v>
      </c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>
        <v>18</v>
      </c>
      <c r="O35" s="110">
        <f t="shared" si="7"/>
        <v>18</v>
      </c>
      <c r="P35" s="36">
        <f t="shared" si="10"/>
        <v>36</v>
      </c>
    </row>
    <row r="36" spans="1:16" ht="11.25" customHeight="1">
      <c r="A36" s="119"/>
      <c r="B36" s="180" t="s">
        <v>102</v>
      </c>
      <c r="C36" s="58"/>
      <c r="D36" s="48"/>
      <c r="E36" s="48"/>
      <c r="F36" s="49"/>
      <c r="G36" s="110">
        <v>65</v>
      </c>
      <c r="H36" s="116"/>
      <c r="I36" s="110">
        <v>19</v>
      </c>
      <c r="J36" s="48"/>
      <c r="K36" s="110">
        <v>16</v>
      </c>
      <c r="L36" s="116"/>
      <c r="M36" s="110"/>
      <c r="N36" s="116">
        <v>4</v>
      </c>
      <c r="O36" s="110">
        <f t="shared" si="7"/>
        <v>104</v>
      </c>
      <c r="P36" s="36">
        <f t="shared" si="10"/>
        <v>49.75</v>
      </c>
    </row>
    <row r="37" spans="1:16" ht="11.25" customHeight="1">
      <c r="A37" s="119"/>
      <c r="B37" s="181" t="s">
        <v>103</v>
      </c>
      <c r="C37" s="58"/>
      <c r="D37" s="48"/>
      <c r="E37" s="48"/>
      <c r="F37" s="49"/>
      <c r="G37" s="110">
        <v>100</v>
      </c>
      <c r="H37" s="116"/>
      <c r="I37" s="110"/>
      <c r="J37" s="48"/>
      <c r="K37" s="110"/>
      <c r="L37" s="116"/>
      <c r="M37" s="110"/>
      <c r="N37" s="116"/>
      <c r="O37" s="110">
        <f t="shared" si="7"/>
        <v>100</v>
      </c>
      <c r="P37" s="36">
        <f t="shared" si="10"/>
        <v>25</v>
      </c>
    </row>
    <row r="38" spans="1:16" ht="11.25" customHeight="1">
      <c r="A38" s="119"/>
      <c r="B38" s="181" t="s">
        <v>104</v>
      </c>
      <c r="C38" s="58"/>
      <c r="D38" s="48"/>
      <c r="E38" s="48"/>
      <c r="F38" s="49"/>
      <c r="G38" s="110">
        <v>228</v>
      </c>
      <c r="H38" s="116"/>
      <c r="I38" s="110">
        <v>17</v>
      </c>
      <c r="J38" s="48"/>
      <c r="K38" s="110">
        <v>40</v>
      </c>
      <c r="L38" s="116"/>
      <c r="M38" s="110"/>
      <c r="N38" s="116">
        <v>37</v>
      </c>
      <c r="O38" s="110">
        <f t="shared" si="7"/>
        <v>322</v>
      </c>
      <c r="P38" s="36">
        <f t="shared" si="10"/>
        <v>179.5</v>
      </c>
    </row>
    <row r="39" spans="1:16" ht="11.25" customHeight="1">
      <c r="A39" s="119"/>
      <c r="B39" s="181" t="s">
        <v>105</v>
      </c>
      <c r="C39" s="58"/>
      <c r="D39" s="48"/>
      <c r="E39" s="48"/>
      <c r="F39" s="49"/>
      <c r="G39" s="110"/>
      <c r="H39" s="116"/>
      <c r="I39" s="110"/>
      <c r="J39" s="48"/>
      <c r="K39" s="110">
        <v>12</v>
      </c>
      <c r="L39" s="116"/>
      <c r="M39" s="110"/>
      <c r="N39" s="116">
        <v>15</v>
      </c>
      <c r="O39" s="110">
        <f t="shared" si="7"/>
        <v>27</v>
      </c>
      <c r="P39" s="36">
        <f t="shared" si="10"/>
        <v>42</v>
      </c>
    </row>
    <row r="40" spans="1:16" ht="11.25" customHeight="1">
      <c r="A40" s="119"/>
      <c r="B40" s="181"/>
      <c r="C40" s="58"/>
      <c r="D40" s="48"/>
      <c r="E40" s="48"/>
      <c r="F40" s="49"/>
      <c r="G40" s="110"/>
      <c r="H40" s="116"/>
      <c r="I40" s="110"/>
      <c r="J40" s="48"/>
      <c r="K40" s="110"/>
      <c r="L40" s="116"/>
      <c r="M40" s="110"/>
      <c r="N40" s="116"/>
      <c r="O40" s="110">
        <f t="shared" si="7"/>
        <v>0</v>
      </c>
      <c r="P40" s="36">
        <f t="shared" si="8"/>
        <v>0</v>
      </c>
    </row>
    <row r="41" spans="1:16" ht="10.8" thickBot="1">
      <c r="B41" s="37"/>
      <c r="C41" s="40">
        <f t="shared" ref="C41:P41" si="11">SUM(C27:C40)</f>
        <v>0</v>
      </c>
      <c r="D41" s="40">
        <f t="shared" si="11"/>
        <v>0</v>
      </c>
      <c r="E41" s="40">
        <f t="shared" si="11"/>
        <v>0</v>
      </c>
      <c r="F41" s="40">
        <f t="shared" si="11"/>
        <v>0</v>
      </c>
      <c r="G41" s="40">
        <f t="shared" si="11"/>
        <v>635</v>
      </c>
      <c r="H41" s="40">
        <f t="shared" si="11"/>
        <v>0</v>
      </c>
      <c r="I41" s="40">
        <f t="shared" si="11"/>
        <v>38</v>
      </c>
      <c r="J41" s="40">
        <f t="shared" si="11"/>
        <v>0</v>
      </c>
      <c r="K41" s="40">
        <f t="shared" si="11"/>
        <v>88</v>
      </c>
      <c r="L41" s="40">
        <f t="shared" si="11"/>
        <v>0</v>
      </c>
      <c r="M41" s="40">
        <f t="shared" si="11"/>
        <v>0</v>
      </c>
      <c r="N41" s="40">
        <f t="shared" si="11"/>
        <v>149</v>
      </c>
      <c r="O41" s="41">
        <f t="shared" si="11"/>
        <v>910</v>
      </c>
      <c r="P41" s="42">
        <f t="shared" si="11"/>
        <v>563.75</v>
      </c>
    </row>
    <row r="42" spans="1:16">
      <c r="G42" s="38"/>
    </row>
    <row r="43" spans="1:16">
      <c r="G43" s="38"/>
    </row>
    <row r="44" spans="1:16" ht="10.8" thickBot="1">
      <c r="B44" s="32" t="s">
        <v>49</v>
      </c>
      <c r="C44" s="32"/>
      <c r="D44" s="32"/>
      <c r="E44" s="32"/>
      <c r="F44" s="33"/>
      <c r="G44" s="33"/>
      <c r="H44" s="33"/>
      <c r="I44" s="33"/>
      <c r="J44" s="33"/>
      <c r="K44" s="33"/>
      <c r="L44" s="33"/>
      <c r="M44" s="33"/>
      <c r="N44" s="33"/>
      <c r="O44" s="34"/>
      <c r="P44" s="34"/>
    </row>
    <row r="45" spans="1:16">
      <c r="A45" s="119"/>
      <c r="B45" s="181" t="s">
        <v>112</v>
      </c>
      <c r="C45" s="58"/>
      <c r="D45" s="48"/>
      <c r="E45" s="48"/>
      <c r="F45" s="49"/>
      <c r="G45" s="110">
        <v>20</v>
      </c>
      <c r="H45" s="116"/>
      <c r="I45" s="110"/>
      <c r="J45" s="48"/>
      <c r="K45" s="110"/>
      <c r="L45" s="116"/>
      <c r="M45" s="110"/>
      <c r="N45" s="120"/>
      <c r="O45" s="110">
        <f>SUM(F45:N45)+(E45*18)+(D45*9)</f>
        <v>20</v>
      </c>
      <c r="P45" s="36">
        <f t="shared" ref="P45:P47" si="12">(D45*$D$3)+(E45*$E$3)+(F45*$F$3)+(G45*$G$3)+(H45*$H$3)+(I45*$I$3)+(J45*$J$3)+(K45*$K$3)+(L45*$L$3)+(M45*$M$3)+(N45*$N$3)</f>
        <v>5</v>
      </c>
    </row>
    <row r="46" spans="1:16">
      <c r="A46" s="119"/>
      <c r="B46" s="181" t="s">
        <v>113</v>
      </c>
      <c r="C46" s="58"/>
      <c r="D46" s="48"/>
      <c r="E46" s="48"/>
      <c r="F46" s="49"/>
      <c r="G46" s="110">
        <v>1</v>
      </c>
      <c r="H46" s="116"/>
      <c r="I46" s="110"/>
      <c r="J46" s="48"/>
      <c r="K46" s="110">
        <v>1</v>
      </c>
      <c r="L46" s="116"/>
      <c r="M46" s="110"/>
      <c r="N46" s="120"/>
      <c r="O46" s="117">
        <f t="shared" ref="O46" si="13">SUM(F46:N46)</f>
        <v>2</v>
      </c>
      <c r="P46" s="36">
        <f t="shared" ref="P46" si="14">(D46*$D$3)+(E46*$E$3)+(F46*$F$3)+(G46*$G$3)+(H46*$H$3)+(I46*$I$3)+(J46*$J$3)+(K46*$K$3)+(L46*$L$3)+(M46*$M$3)+(N46*$N$3)</f>
        <v>1.25</v>
      </c>
    </row>
    <row r="47" spans="1:16" ht="12.75" customHeight="1">
      <c r="A47" s="119"/>
      <c r="B47" s="180"/>
      <c r="C47" s="58"/>
      <c r="D47" s="48"/>
      <c r="E47" s="48"/>
      <c r="F47" s="49"/>
      <c r="G47" s="123"/>
      <c r="H47" s="124"/>
      <c r="I47" s="121"/>
      <c r="K47" s="121"/>
      <c r="L47" s="101"/>
      <c r="M47" s="121"/>
      <c r="O47" s="118">
        <f t="shared" ref="O47" si="15">SUM(F47:N47)</f>
        <v>0</v>
      </c>
      <c r="P47" s="36">
        <f t="shared" si="12"/>
        <v>0</v>
      </c>
    </row>
    <row r="48" spans="1:16" ht="10.8" thickBot="1">
      <c r="B48" s="37" t="s">
        <v>21</v>
      </c>
      <c r="C48" s="37">
        <f t="shared" ref="C48:P48" si="16">SUM(C45:C47)</f>
        <v>0</v>
      </c>
      <c r="D48" s="37">
        <f t="shared" si="16"/>
        <v>0</v>
      </c>
      <c r="E48" s="37">
        <f t="shared" si="16"/>
        <v>0</v>
      </c>
      <c r="F48" s="37">
        <f t="shared" si="16"/>
        <v>0</v>
      </c>
      <c r="G48" s="122">
        <f t="shared" si="16"/>
        <v>21</v>
      </c>
      <c r="H48" s="122">
        <f t="shared" si="16"/>
        <v>0</v>
      </c>
      <c r="I48" s="40">
        <f t="shared" si="16"/>
        <v>0</v>
      </c>
      <c r="J48" s="40">
        <f t="shared" si="16"/>
        <v>0</v>
      </c>
      <c r="K48" s="40">
        <f t="shared" si="16"/>
        <v>1</v>
      </c>
      <c r="L48" s="40">
        <f t="shared" si="16"/>
        <v>0</v>
      </c>
      <c r="M48" s="40">
        <f t="shared" si="16"/>
        <v>0</v>
      </c>
      <c r="N48" s="40">
        <f t="shared" si="16"/>
        <v>0</v>
      </c>
      <c r="O48" s="41">
        <f t="shared" si="16"/>
        <v>22</v>
      </c>
      <c r="P48" s="42">
        <f t="shared" si="16"/>
        <v>6.25</v>
      </c>
    </row>
    <row r="49" spans="1:16">
      <c r="B49" s="44"/>
      <c r="C49" s="44"/>
      <c r="D49" s="44"/>
      <c r="E49" s="44"/>
      <c r="F49" s="44"/>
      <c r="G49" s="45"/>
      <c r="H49" s="45"/>
      <c r="I49" s="45"/>
      <c r="J49" s="45"/>
      <c r="K49" s="45"/>
      <c r="L49" s="45"/>
      <c r="M49" s="45"/>
      <c r="N49" s="45"/>
      <c r="O49" s="50"/>
      <c r="P49" s="51"/>
    </row>
    <row r="50" spans="1:16" hidden="1">
      <c r="B50" s="44"/>
      <c r="C50" s="44"/>
      <c r="D50" s="44"/>
      <c r="E50" s="44"/>
      <c r="F50" s="44"/>
      <c r="G50" s="45"/>
      <c r="H50" s="45"/>
      <c r="I50" s="45"/>
      <c r="J50" s="45"/>
      <c r="K50" s="45"/>
      <c r="L50" s="45"/>
      <c r="M50" s="45"/>
      <c r="N50" s="45"/>
      <c r="O50" s="50"/>
      <c r="P50" s="51"/>
    </row>
    <row r="51" spans="1:16" ht="10.8" hidden="1" thickBot="1">
      <c r="B51" s="32" t="s">
        <v>79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1:16" hidden="1">
      <c r="B52" s="52" t="s">
        <v>71</v>
      </c>
      <c r="C52" s="48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ref="P52:P53" si="17">(D52*$D$3)+(E52*$E$3)+(F52*$F$3)+(G52*$G$3)+(H52*$H$3)+(I52*$I$3)+(J52*$J$3)+(K52*$K$3)+(L52*$L$3)+(M52*$M$3)+(N52*$N$3)</f>
        <v>0</v>
      </c>
    </row>
    <row r="53" spans="1:16" hidden="1">
      <c r="B53" s="52"/>
      <c r="C53" s="58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7"/>
        <v>0</v>
      </c>
    </row>
    <row r="54" spans="1:16" ht="10.8" hidden="1" thickBot="1">
      <c r="B54" s="37" t="s">
        <v>21</v>
      </c>
      <c r="C54" s="37">
        <f t="shared" ref="C54:D54" si="18">SUM(C53:C53)</f>
        <v>0</v>
      </c>
      <c r="D54" s="37">
        <f t="shared" si="18"/>
        <v>0</v>
      </c>
      <c r="E54" s="41">
        <f t="shared" ref="E54:N54" si="19">SUM(E52:E53)</f>
        <v>0</v>
      </c>
      <c r="F54" s="41">
        <f t="shared" si="19"/>
        <v>0</v>
      </c>
      <c r="G54" s="41">
        <f t="shared" si="19"/>
        <v>0</v>
      </c>
      <c r="H54" s="41">
        <f t="shared" si="19"/>
        <v>0</v>
      </c>
      <c r="I54" s="41">
        <f t="shared" si="19"/>
        <v>0</v>
      </c>
      <c r="J54" s="41">
        <f t="shared" si="19"/>
        <v>0</v>
      </c>
      <c r="K54" s="41">
        <f t="shared" si="19"/>
        <v>0</v>
      </c>
      <c r="L54" s="41">
        <f t="shared" si="19"/>
        <v>0</v>
      </c>
      <c r="M54" s="41">
        <f t="shared" si="19"/>
        <v>0</v>
      </c>
      <c r="N54" s="41">
        <f t="shared" si="19"/>
        <v>0</v>
      </c>
      <c r="O54" s="41">
        <f>SUM(O52:O53)</f>
        <v>0</v>
      </c>
      <c r="P54" s="42">
        <f>SUM(P52:P53)</f>
        <v>0</v>
      </c>
    </row>
    <row r="55" spans="1:16" hidden="1">
      <c r="B55" s="44"/>
      <c r="C55" s="44"/>
      <c r="D55" s="44"/>
      <c r="E55" s="44"/>
      <c r="F55" s="44"/>
      <c r="G55" s="45"/>
      <c r="H55" s="45"/>
      <c r="I55" s="45"/>
      <c r="J55" s="45"/>
      <c r="K55" s="45"/>
      <c r="L55" s="45"/>
      <c r="M55" s="45"/>
      <c r="N55" s="45"/>
      <c r="O55" s="50"/>
      <c r="P55" s="51"/>
    </row>
    <row r="56" spans="1:16" hidden="1">
      <c r="G56" s="38"/>
    </row>
    <row r="57" spans="1:16" ht="10.8" hidden="1" thickBot="1">
      <c r="B57" s="32" t="s">
        <v>51</v>
      </c>
      <c r="C57" s="32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4"/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:O79" si="20">SUM(F58:N58)</f>
        <v>0</v>
      </c>
      <c r="P58" s="36">
        <f t="shared" ref="P58:P79" si="21">(D58*$D$3)+(E58*$E$3)+(F58*$F$3)+(G58*$G$3)+(H58*$H$3)+(I58*$I$3)+(J58*$J$3)+(K58*$K$3)+(L58*$L$3)+(M58*$M$3)+(N58*$N$3)</f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0"/>
        <v>0</v>
      </c>
      <c r="P59" s="36">
        <f t="shared" si="21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0"/>
        <v>0</v>
      </c>
      <c r="P60" s="36">
        <f t="shared" si="21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0"/>
        <v>0</v>
      </c>
      <c r="P61" s="36">
        <f t="shared" si="21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ref="O62:O64" si="22">SUM(F62:N62)</f>
        <v>0</v>
      </c>
      <c r="P62" s="36">
        <f t="shared" si="21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2"/>
        <v>0</v>
      </c>
      <c r="P63" s="36">
        <f t="shared" si="21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2"/>
        <v>0</v>
      </c>
      <c r="P64" s="36">
        <f t="shared" si="21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ref="O65:O67" si="23">SUM(F65:N65)</f>
        <v>0</v>
      </c>
      <c r="P65" s="36">
        <f t="shared" si="21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3"/>
        <v>0</v>
      </c>
      <c r="P66" s="36">
        <f t="shared" si="21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3"/>
        <v>0</v>
      </c>
      <c r="P67" s="36">
        <f t="shared" si="21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70" si="24">SUM(F68:N68)</f>
        <v>0</v>
      </c>
      <c r="P68" s="36">
        <f t="shared" si="21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4"/>
        <v>0</v>
      </c>
      <c r="P69" s="36">
        <f t="shared" si="21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4"/>
        <v>0</v>
      </c>
      <c r="P70" s="36">
        <f t="shared" si="21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ref="O71:O73" si="25">SUM(F71:N71)</f>
        <v>0</v>
      </c>
      <c r="P71" s="36">
        <f t="shared" si="21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5"/>
        <v>0</v>
      </c>
      <c r="P72" s="36">
        <f t="shared" si="21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5"/>
        <v>0</v>
      </c>
      <c r="P73" s="36">
        <f t="shared" si="21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ref="O74:O76" si="26">SUM(F74:N74)</f>
        <v>0</v>
      </c>
      <c r="P74" s="36">
        <f t="shared" si="21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6"/>
        <v>0</v>
      </c>
      <c r="P75" s="36">
        <f t="shared" si="21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6"/>
        <v>0</v>
      </c>
      <c r="P76" s="36">
        <f t="shared" si="21"/>
        <v>0</v>
      </c>
    </row>
    <row r="77" spans="1:16" hidden="1">
      <c r="A77" s="119"/>
      <c r="B77" s="180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0"/>
        <v>0</v>
      </c>
      <c r="P77" s="36">
        <f t="shared" si="21"/>
        <v>0</v>
      </c>
    </row>
    <row r="78" spans="1:16" hidden="1">
      <c r="A78" s="119"/>
      <c r="B78" s="181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0"/>
        <v>0</v>
      </c>
      <c r="P78" s="36">
        <f t="shared" si="21"/>
        <v>0</v>
      </c>
    </row>
    <row r="79" spans="1:16" ht="12.75" hidden="1" customHeight="1">
      <c r="A79" s="119"/>
      <c r="B79" s="180"/>
      <c r="C79" s="58"/>
      <c r="D79" s="48"/>
      <c r="E79" s="48"/>
      <c r="F79" s="49"/>
      <c r="G79" s="123"/>
      <c r="H79" s="124"/>
      <c r="I79" s="121"/>
      <c r="K79" s="121"/>
      <c r="L79" s="101"/>
      <c r="M79" s="121"/>
      <c r="O79" s="118">
        <f t="shared" si="20"/>
        <v>0</v>
      </c>
      <c r="P79" s="36">
        <f t="shared" si="21"/>
        <v>0</v>
      </c>
    </row>
    <row r="80" spans="1:16" ht="10.8" hidden="1" thickBot="1">
      <c r="B80" s="37" t="s">
        <v>21</v>
      </c>
      <c r="C80" s="37">
        <f t="shared" ref="C80:P80" si="27">SUM(C58:C79)</f>
        <v>0</v>
      </c>
      <c r="D80" s="37">
        <f t="shared" si="27"/>
        <v>0</v>
      </c>
      <c r="E80" s="37">
        <f t="shared" si="27"/>
        <v>0</v>
      </c>
      <c r="F80" s="37">
        <f t="shared" si="27"/>
        <v>0</v>
      </c>
      <c r="G80" s="122">
        <f t="shared" si="27"/>
        <v>0</v>
      </c>
      <c r="H80" s="122">
        <f t="shared" si="27"/>
        <v>0</v>
      </c>
      <c r="I80" s="40">
        <f t="shared" si="27"/>
        <v>0</v>
      </c>
      <c r="J80" s="40">
        <f t="shared" si="27"/>
        <v>0</v>
      </c>
      <c r="K80" s="40">
        <f t="shared" si="27"/>
        <v>0</v>
      </c>
      <c r="L80" s="40">
        <f t="shared" si="27"/>
        <v>0</v>
      </c>
      <c r="M80" s="40">
        <f t="shared" si="27"/>
        <v>0</v>
      </c>
      <c r="N80" s="40">
        <f t="shared" si="27"/>
        <v>0</v>
      </c>
      <c r="O80" s="41">
        <f t="shared" si="27"/>
        <v>0</v>
      </c>
      <c r="P80" s="42">
        <f t="shared" si="27"/>
        <v>0</v>
      </c>
    </row>
    <row r="81" spans="2:16" hidden="1">
      <c r="B81" s="44"/>
      <c r="C81" s="44"/>
      <c r="D81" s="44"/>
      <c r="E81" s="44"/>
      <c r="F81" s="44"/>
      <c r="G81" s="45"/>
      <c r="H81" s="45"/>
      <c r="I81" s="45"/>
      <c r="J81" s="45"/>
      <c r="K81" s="45"/>
      <c r="L81" s="45"/>
      <c r="M81" s="45"/>
      <c r="N81" s="45"/>
      <c r="O81" s="50"/>
      <c r="P81" s="51"/>
    </row>
    <row r="82" spans="2:16" hidden="1">
      <c r="B82" s="44"/>
      <c r="C82" s="44"/>
      <c r="D82" s="44"/>
      <c r="E82" s="44"/>
      <c r="F82" s="44"/>
      <c r="G82" s="45"/>
      <c r="H82" s="45"/>
      <c r="I82" s="45"/>
      <c r="J82" s="45"/>
      <c r="K82" s="45"/>
      <c r="L82" s="45"/>
      <c r="M82" s="45"/>
      <c r="N82" s="45"/>
      <c r="O82" s="50"/>
      <c r="P82" s="51"/>
    </row>
    <row r="83" spans="2:16" ht="10.8" hidden="1" thickBot="1">
      <c r="B83" s="32" t="s">
        <v>41</v>
      </c>
      <c r="C83" s="32"/>
      <c r="D83" s="32"/>
      <c r="E83" s="32"/>
      <c r="F83" s="33"/>
      <c r="G83" s="33"/>
      <c r="H83" s="33"/>
      <c r="I83" s="33"/>
      <c r="J83" s="33"/>
      <c r="K83" s="33"/>
      <c r="L83" s="33"/>
      <c r="M83" s="33"/>
      <c r="N83" s="33"/>
      <c r="O83" s="34"/>
      <c r="P83" s="34"/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110">
        <f>SUM(F84:N84)+(E84*18)+(D84*9)</f>
        <v>0</v>
      </c>
      <c r="P84" s="36">
        <f t="shared" ref="P84" si="28">(D84*$D$3)+(E84*$E$3)+(F84*$F$3)+(G84*$G$3)+(H84*$H$3)+(I84*$I$3)+(J84*$J$3)+(K84*$K$3)+(L84*$L$3)+(M84*$M$3)+(N84*$N$3)</f>
        <v>0</v>
      </c>
    </row>
    <row r="85" spans="2:16" ht="11.25" hidden="1" customHeight="1">
      <c r="B85" s="52"/>
      <c r="C85" s="47"/>
      <c r="D85" s="48"/>
      <c r="E85" s="48"/>
      <c r="F85" s="49"/>
      <c r="G85" s="53"/>
      <c r="H85" s="54"/>
      <c r="I85" s="55"/>
      <c r="J85" s="54"/>
      <c r="K85" s="53"/>
      <c r="L85" s="56"/>
      <c r="M85" s="53"/>
      <c r="N85" s="54"/>
      <c r="O85" s="35">
        <f t="shared" ref="O85:O86" si="29">SUM(F85:N85)</f>
        <v>0</v>
      </c>
      <c r="P85" s="36">
        <f t="shared" ref="P85:P86" si="30">(D85*$D$3)+(E85*$E$3)+(F85*$F$3)+(G85*$G$3)+(H85*$H$3)+(I85*$I$3)+(J85*$J$3)+(K85*$K$3)+(L85*$L$3)+(M85*$M$3)+(N85*$N$3)</f>
        <v>0</v>
      </c>
    </row>
    <row r="86" spans="2:16" ht="11.25" hidden="1" customHeight="1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 t="shared" si="29"/>
        <v>0</v>
      </c>
      <c r="P86" s="36">
        <f t="shared" si="30"/>
        <v>0</v>
      </c>
    </row>
    <row r="87" spans="2:16" ht="10.8" hidden="1" thickBot="1">
      <c r="B87" s="37" t="s">
        <v>21</v>
      </c>
      <c r="C87" s="37">
        <f t="shared" ref="C87:P87" si="31">SUM(C84:C86)</f>
        <v>0</v>
      </c>
      <c r="D87" s="37">
        <f t="shared" si="31"/>
        <v>0</v>
      </c>
      <c r="E87" s="37">
        <f t="shared" si="31"/>
        <v>0</v>
      </c>
      <c r="F87" s="37">
        <f t="shared" si="31"/>
        <v>0</v>
      </c>
      <c r="G87" s="40">
        <f t="shared" si="31"/>
        <v>0</v>
      </c>
      <c r="H87" s="40">
        <f t="shared" si="31"/>
        <v>0</v>
      </c>
      <c r="I87" s="40">
        <f t="shared" si="31"/>
        <v>0</v>
      </c>
      <c r="J87" s="40">
        <f t="shared" si="31"/>
        <v>0</v>
      </c>
      <c r="K87" s="40">
        <f t="shared" si="31"/>
        <v>0</v>
      </c>
      <c r="L87" s="40">
        <f t="shared" si="31"/>
        <v>0</v>
      </c>
      <c r="M87" s="40">
        <f t="shared" si="31"/>
        <v>0</v>
      </c>
      <c r="N87" s="40">
        <f t="shared" si="31"/>
        <v>0</v>
      </c>
      <c r="O87" s="41">
        <f t="shared" si="31"/>
        <v>0</v>
      </c>
      <c r="P87" s="42">
        <f t="shared" si="31"/>
        <v>0</v>
      </c>
    </row>
    <row r="88" spans="2:16" ht="11.25" hidden="1" customHeight="1">
      <c r="B88" s="44"/>
      <c r="C88" s="44"/>
      <c r="D88" s="44"/>
      <c r="E88" s="44"/>
      <c r="F88" s="44"/>
      <c r="G88" s="45"/>
      <c r="H88" s="45"/>
      <c r="I88" s="45"/>
      <c r="J88" s="45"/>
      <c r="K88" s="45"/>
      <c r="L88" s="45"/>
      <c r="M88" s="45"/>
      <c r="N88" s="45"/>
      <c r="O88" s="50"/>
      <c r="P88" s="51"/>
    </row>
    <row r="89" spans="2:16" hidden="1"/>
    <row r="90" spans="2:16" ht="10.8" hidden="1" thickBot="1">
      <c r="B90" s="32" t="s">
        <v>84</v>
      </c>
      <c r="C90" s="32"/>
      <c r="D90" s="32"/>
      <c r="E90" s="32"/>
      <c r="F90" s="33"/>
      <c r="G90" s="33"/>
      <c r="H90" s="33"/>
      <c r="I90" s="33"/>
      <c r="J90" s="33"/>
      <c r="K90" s="33"/>
      <c r="L90" s="33"/>
      <c r="M90" s="33"/>
      <c r="N90" s="33"/>
      <c r="O90" s="34"/>
      <c r="P90" s="34"/>
    </row>
    <row r="91" spans="2:16" ht="11.25" hidden="1" customHeight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>SUM(F91:N91)</f>
        <v>0</v>
      </c>
      <c r="P91" s="36">
        <f t="shared" ref="P91:P92" si="32">(D91*$D$3)+(E91*$E$3)+(F91*$F$3)+(G91*$G$3)+(H91*$H$3)+(I91*$I$3)+(J91*$J$3)+(K91*$K$3)+(L91*$L$3)+(M91*$M$3)+(N91*$N$3)</f>
        <v>0</v>
      </c>
    </row>
    <row r="92" spans="2:16" ht="11.25" hidden="1" customHeight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>SUM(F92:N92)</f>
        <v>0</v>
      </c>
      <c r="P92" s="36">
        <f t="shared" si="32"/>
        <v>0</v>
      </c>
    </row>
    <row r="93" spans="2:16" ht="10.8" hidden="1" thickBot="1">
      <c r="B93" s="37" t="s">
        <v>21</v>
      </c>
      <c r="C93" s="37">
        <f t="shared" ref="C93:P93" si="33">SUM(C91:C92)</f>
        <v>0</v>
      </c>
      <c r="D93" s="37">
        <f t="shared" si="33"/>
        <v>0</v>
      </c>
      <c r="E93" s="37">
        <f t="shared" si="33"/>
        <v>0</v>
      </c>
      <c r="F93" s="37">
        <f t="shared" si="33"/>
        <v>0</v>
      </c>
      <c r="G93" s="40">
        <f t="shared" si="33"/>
        <v>0</v>
      </c>
      <c r="H93" s="40">
        <f t="shared" si="33"/>
        <v>0</v>
      </c>
      <c r="I93" s="40">
        <f t="shared" si="33"/>
        <v>0</v>
      </c>
      <c r="J93" s="40">
        <f t="shared" si="33"/>
        <v>0</v>
      </c>
      <c r="K93" s="40">
        <f t="shared" si="33"/>
        <v>0</v>
      </c>
      <c r="L93" s="40">
        <f t="shared" si="33"/>
        <v>0</v>
      </c>
      <c r="M93" s="40">
        <f t="shared" si="33"/>
        <v>0</v>
      </c>
      <c r="N93" s="40">
        <f t="shared" si="33"/>
        <v>0</v>
      </c>
      <c r="O93" s="41">
        <f t="shared" si="33"/>
        <v>0</v>
      </c>
      <c r="P93" s="42">
        <f t="shared" si="33"/>
        <v>0</v>
      </c>
    </row>
    <row r="94" spans="2:16" ht="11.25" hidden="1" customHeight="1">
      <c r="B94" s="44"/>
      <c r="C94" s="44"/>
      <c r="D94" s="44"/>
      <c r="E94" s="44"/>
      <c r="F94" s="44"/>
      <c r="G94" s="45"/>
      <c r="H94" s="45"/>
      <c r="I94" s="45"/>
      <c r="J94" s="45"/>
      <c r="K94" s="45"/>
      <c r="L94" s="45"/>
      <c r="M94" s="45"/>
      <c r="N94" s="45"/>
      <c r="O94" s="50"/>
      <c r="P94" s="51"/>
    </row>
    <row r="96" spans="2:16" ht="10.8" thickBot="1">
      <c r="B96" s="32" t="s">
        <v>50</v>
      </c>
      <c r="C96" s="32"/>
      <c r="D96" s="32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4"/>
      <c r="P96" s="34"/>
    </row>
    <row r="97" spans="2:16">
      <c r="B97" s="52" t="s">
        <v>71</v>
      </c>
      <c r="C97" s="57"/>
      <c r="D97" s="48"/>
      <c r="E97" s="48"/>
      <c r="F97" s="49"/>
      <c r="G97" s="53">
        <v>237</v>
      </c>
      <c r="H97" s="54"/>
      <c r="I97" s="55">
        <v>14</v>
      </c>
      <c r="J97" s="54"/>
      <c r="K97" s="53">
        <v>1</v>
      </c>
      <c r="L97" s="56"/>
      <c r="M97" s="53">
        <v>10</v>
      </c>
      <c r="N97" s="54"/>
      <c r="O97" s="35">
        <f t="shared" ref="O97:O99" si="34">SUM(F97:N97)</f>
        <v>262</v>
      </c>
      <c r="P97" s="36">
        <f t="shared" ref="P97:P99" si="35">(D97*$D$3)+(E97*$E$3)+(F97*$F$3)+(G97*$G$3)+(H97*$H$3)+(I97*$I$3)+(J97*$J$3)+(K97*$K$3)+(L97*$L$3)+(M97*$M$3)+(N97*$N$3)</f>
        <v>87.25</v>
      </c>
    </row>
    <row r="98" spans="2:16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4"/>
        <v>0</v>
      </c>
      <c r="P98" s="36">
        <f t="shared" si="35"/>
        <v>0</v>
      </c>
    </row>
    <row r="99" spans="2:16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4"/>
        <v>0</v>
      </c>
      <c r="P99" s="36">
        <f t="shared" si="35"/>
        <v>0</v>
      </c>
    </row>
    <row r="100" spans="2:16" ht="10.8" thickBot="1">
      <c r="B100" s="37" t="s">
        <v>21</v>
      </c>
      <c r="C100" s="37">
        <f>SUM(C99:C99)</f>
        <v>0</v>
      </c>
      <c r="D100" s="37">
        <f t="shared" ref="D100:P100" si="36">SUM(D97:D99)</f>
        <v>0</v>
      </c>
      <c r="E100" s="37">
        <f t="shared" si="36"/>
        <v>0</v>
      </c>
      <c r="F100" s="37">
        <f t="shared" si="36"/>
        <v>0</v>
      </c>
      <c r="G100" s="40">
        <f t="shared" si="36"/>
        <v>237</v>
      </c>
      <c r="H100" s="40">
        <f t="shared" si="36"/>
        <v>0</v>
      </c>
      <c r="I100" s="40">
        <f t="shared" si="36"/>
        <v>14</v>
      </c>
      <c r="J100" s="40">
        <f t="shared" si="36"/>
        <v>0</v>
      </c>
      <c r="K100" s="40">
        <f t="shared" si="36"/>
        <v>1</v>
      </c>
      <c r="L100" s="40">
        <f t="shared" si="36"/>
        <v>0</v>
      </c>
      <c r="M100" s="40">
        <f t="shared" si="36"/>
        <v>10</v>
      </c>
      <c r="N100" s="40">
        <f t="shared" si="36"/>
        <v>0</v>
      </c>
      <c r="O100" s="41">
        <f t="shared" si="36"/>
        <v>262</v>
      </c>
      <c r="P100" s="42">
        <f t="shared" si="36"/>
        <v>87.25</v>
      </c>
    </row>
    <row r="102" spans="2:16" hidden="1"/>
    <row r="103" spans="2:16" ht="10.8" hidden="1" thickBot="1">
      <c r="B103" s="32" t="s">
        <v>55</v>
      </c>
      <c r="C103" s="32"/>
      <c r="D103" s="32"/>
      <c r="E103" s="32"/>
      <c r="F103" s="33"/>
      <c r="G103" s="33"/>
      <c r="H103" s="33"/>
      <c r="I103" s="33"/>
      <c r="J103" s="33"/>
      <c r="K103" s="33"/>
      <c r="L103" s="33"/>
      <c r="M103" s="33"/>
      <c r="N103" s="33"/>
      <c r="O103" s="34"/>
      <c r="P103" s="34"/>
    </row>
    <row r="104" spans="2:16" hidden="1">
      <c r="B104" s="52"/>
      <c r="C104" s="5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110">
        <f>SUM(F104:N104)+(E104*18)+(D104*9)</f>
        <v>0</v>
      </c>
      <c r="P104" s="36">
        <f t="shared" ref="P104:P105" si="37">(D104*$D$3)+(E104*$E$3)+(F104*$F$3)+(G104*$G$3)+(H104*$H$3)+(I104*$I$3)+(J104*$J$3)+(K104*$K$3)+(L104*$L$3)+(M104*$M$3)+(N104*$N$3)</f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" si="38">SUM(F105:N105)</f>
        <v>0</v>
      </c>
      <c r="P105" s="36">
        <f t="shared" si="37"/>
        <v>0</v>
      </c>
    </row>
    <row r="106" spans="2:16" ht="10.8" hidden="1" thickBot="1">
      <c r="B106" s="37" t="s">
        <v>21</v>
      </c>
      <c r="C106" s="37">
        <f>SUM(C105:C105)</f>
        <v>0</v>
      </c>
      <c r="D106" s="37">
        <f t="shared" ref="D106:P106" si="39">SUM(D104:D105)</f>
        <v>0</v>
      </c>
      <c r="E106" s="37">
        <f t="shared" si="39"/>
        <v>0</v>
      </c>
      <c r="F106" s="37">
        <f t="shared" si="39"/>
        <v>0</v>
      </c>
      <c r="G106" s="40">
        <f t="shared" si="39"/>
        <v>0</v>
      </c>
      <c r="H106" s="40">
        <f t="shared" si="39"/>
        <v>0</v>
      </c>
      <c r="I106" s="40">
        <f t="shared" si="39"/>
        <v>0</v>
      </c>
      <c r="J106" s="40">
        <f t="shared" si="39"/>
        <v>0</v>
      </c>
      <c r="K106" s="40">
        <f t="shared" si="39"/>
        <v>0</v>
      </c>
      <c r="L106" s="40">
        <f t="shared" si="39"/>
        <v>0</v>
      </c>
      <c r="M106" s="40">
        <f t="shared" si="39"/>
        <v>0</v>
      </c>
      <c r="N106" s="40">
        <f t="shared" si="39"/>
        <v>0</v>
      </c>
      <c r="O106" s="41">
        <f t="shared" si="39"/>
        <v>0</v>
      </c>
      <c r="P106" s="42">
        <f t="shared" si="39"/>
        <v>0</v>
      </c>
    </row>
    <row r="107" spans="2:16" hidden="1"/>
    <row r="108" spans="2:16" hidden="1"/>
    <row r="109" spans="2:16" ht="10.8" hidden="1" thickBot="1">
      <c r="B109" s="32" t="s">
        <v>54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2:16" hidden="1">
      <c r="B110" s="52"/>
      <c r="C110" s="5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:O112" si="40">SUM(F110:N110)</f>
        <v>0</v>
      </c>
      <c r="P110" s="36">
        <f t="shared" ref="P110:P112" si="41">(D110*$D$3)+(E110*$E$3)+(F110*$F$3)+(G110*$G$3)+(H110*$H$3)+(I110*$I$3)+(J110*$J$3)+(K110*$K$3)+(L110*$L$3)+(M110*$M$3)+(N110*$N$3)</f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" si="42">SUM(F111:N111)</f>
        <v>0</v>
      </c>
      <c r="P111" s="36">
        <f t="shared" si="41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0"/>
        <v>0</v>
      </c>
      <c r="P112" s="36">
        <f t="shared" si="41"/>
        <v>0</v>
      </c>
    </row>
    <row r="113" spans="2:16" ht="10.8" hidden="1" thickBot="1">
      <c r="B113" s="37" t="s">
        <v>21</v>
      </c>
      <c r="C113" s="37">
        <f>SUM(C112:C112)</f>
        <v>0</v>
      </c>
      <c r="D113" s="37">
        <f>SUM(D110:D112)</f>
        <v>0</v>
      </c>
      <c r="E113" s="37">
        <f>SUM(E110:E112)</f>
        <v>0</v>
      </c>
      <c r="F113" s="37">
        <f>SUM(F112:F112)</f>
        <v>0</v>
      </c>
      <c r="G113" s="40">
        <f t="shared" ref="G113:P113" si="43">SUM(G110:G112)</f>
        <v>0</v>
      </c>
      <c r="H113" s="40">
        <f t="shared" si="43"/>
        <v>0</v>
      </c>
      <c r="I113" s="40">
        <f t="shared" si="43"/>
        <v>0</v>
      </c>
      <c r="J113" s="40">
        <f t="shared" si="43"/>
        <v>0</v>
      </c>
      <c r="K113" s="40">
        <f t="shared" si="43"/>
        <v>0</v>
      </c>
      <c r="L113" s="40">
        <f t="shared" si="43"/>
        <v>0</v>
      </c>
      <c r="M113" s="40">
        <f t="shared" si="43"/>
        <v>0</v>
      </c>
      <c r="N113" s="40">
        <f t="shared" si="43"/>
        <v>0</v>
      </c>
      <c r="O113" s="41">
        <f t="shared" si="43"/>
        <v>0</v>
      </c>
      <c r="P113" s="42">
        <f t="shared" si="43"/>
        <v>0</v>
      </c>
    </row>
    <row r="114" spans="2:16" hidden="1"/>
    <row r="115" spans="2:16" hidden="1"/>
    <row r="116" spans="2:16" ht="10.8" hidden="1" thickBot="1">
      <c r="B116" s="32" t="s">
        <v>45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 hidden="1">
      <c r="B117" s="52" t="s">
        <v>72</v>
      </c>
      <c r="C117" s="5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110">
        <f>SUM(F117:N117)+(E117*18)+(D117*9)</f>
        <v>0</v>
      </c>
      <c r="P117" s="36">
        <f t="shared" ref="P117:P119" si="44">(D117*$D$3)+(E117*$E$3)+(F117*$F$3)+(G117*$G$3)+(H117*$H$3)+(I117*$I$3)+(J117*$J$3)+(K117*$K$3)+(L117*$L$3)+(M117*$M$3)+(N117*$N$3)</f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" si="45">SUM(F118:N118)</f>
        <v>0</v>
      </c>
      <c r="P118" s="36">
        <f t="shared" si="44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" si="46">SUM(F119:N119)</f>
        <v>0</v>
      </c>
      <c r="P119" s="36">
        <f t="shared" si="44"/>
        <v>0</v>
      </c>
    </row>
    <row r="120" spans="2:16" ht="10.8" hidden="1" thickBot="1">
      <c r="B120" s="37" t="s">
        <v>21</v>
      </c>
      <c r="C120" s="37">
        <f>SUM(C119:C119)</f>
        <v>0</v>
      </c>
      <c r="D120" s="37">
        <f>SUM(D117:D119)</f>
        <v>0</v>
      </c>
      <c r="E120" s="37">
        <f>SUM(E117:E119)</f>
        <v>0</v>
      </c>
      <c r="F120" s="37">
        <f>SUM(F119:F119)</f>
        <v>0</v>
      </c>
      <c r="G120" s="40">
        <f t="shared" ref="G120:P120" si="47">SUM(G117:G119)</f>
        <v>0</v>
      </c>
      <c r="H120" s="40">
        <f t="shared" si="47"/>
        <v>0</v>
      </c>
      <c r="I120" s="40">
        <f t="shared" si="47"/>
        <v>0</v>
      </c>
      <c r="J120" s="40">
        <f t="shared" si="47"/>
        <v>0</v>
      </c>
      <c r="K120" s="40">
        <f t="shared" si="47"/>
        <v>0</v>
      </c>
      <c r="L120" s="40">
        <f t="shared" si="47"/>
        <v>0</v>
      </c>
      <c r="M120" s="40">
        <f t="shared" si="47"/>
        <v>0</v>
      </c>
      <c r="N120" s="40">
        <f t="shared" si="47"/>
        <v>0</v>
      </c>
      <c r="O120" s="41">
        <f t="shared" si="47"/>
        <v>0</v>
      </c>
      <c r="P120" s="42">
        <f t="shared" si="47"/>
        <v>0</v>
      </c>
    </row>
    <row r="121" spans="2:16" hidden="1"/>
    <row r="123" spans="2:16" ht="10.8" thickBot="1">
      <c r="B123" s="32" t="s">
        <v>52</v>
      </c>
      <c r="C123" s="32"/>
      <c r="D123" s="32"/>
      <c r="E123" s="32"/>
      <c r="F123" s="33"/>
      <c r="G123" s="33"/>
      <c r="H123" s="33"/>
      <c r="I123" s="33"/>
      <c r="J123" s="33"/>
      <c r="K123" s="33"/>
      <c r="L123" s="33"/>
      <c r="M123" s="33"/>
      <c r="N123" s="33"/>
      <c r="O123" s="34"/>
      <c r="P123" s="34"/>
    </row>
    <row r="124" spans="2:16" ht="11.25" customHeight="1">
      <c r="B124" s="52" t="s">
        <v>107</v>
      </c>
      <c r="C124" s="47"/>
      <c r="D124" s="48"/>
      <c r="E124" s="48"/>
      <c r="F124" s="49">
        <v>32</v>
      </c>
      <c r="G124" s="53">
        <v>20</v>
      </c>
      <c r="H124" s="54"/>
      <c r="I124" s="55"/>
      <c r="J124" s="54"/>
      <c r="K124" s="53"/>
      <c r="L124" s="56"/>
      <c r="M124" s="53"/>
      <c r="N124" s="54"/>
      <c r="O124" s="35">
        <f t="shared" ref="O124:O129" si="48">SUM(F124:N124)</f>
        <v>52</v>
      </c>
      <c r="P124" s="36">
        <f t="shared" ref="P124:P129" si="49">(D124*$D$3)+(E124*$E$3)+(F124*$F$3)+(G124*$G$3)+(H124*$H$3)+(I124*$I$3)+(J124*$J$3)+(K124*$K$3)+(L124*$L$3)+(M124*$M$3)+(N124*$N$3)</f>
        <v>8.1999999999999993</v>
      </c>
    </row>
    <row r="125" spans="2:16" ht="11.25" customHeight="1">
      <c r="B125" s="52" t="s">
        <v>108</v>
      </c>
      <c r="C125" s="47"/>
      <c r="D125" s="48"/>
      <c r="E125" s="48"/>
      <c r="F125" s="49"/>
      <c r="G125" s="53">
        <v>87</v>
      </c>
      <c r="H125" s="54"/>
      <c r="I125" s="55"/>
      <c r="J125" s="54"/>
      <c r="K125" s="53"/>
      <c r="L125" s="56"/>
      <c r="M125" s="53"/>
      <c r="N125" s="54"/>
      <c r="O125" s="35">
        <f t="shared" ref="O125" si="50">SUM(F125:N125)</f>
        <v>87</v>
      </c>
      <c r="P125" s="36">
        <f t="shared" ref="P125" si="51">(D125*$D$3)+(E125*$E$3)+(F125*$F$3)+(G125*$G$3)+(H125*$H$3)+(I125*$I$3)+(J125*$J$3)+(K125*$K$3)+(L125*$L$3)+(M125*$M$3)+(N125*$N$3)</f>
        <v>21.75</v>
      </c>
    </row>
    <row r="126" spans="2:16" ht="11.25" customHeight="1">
      <c r="B126" s="52" t="s">
        <v>109</v>
      </c>
      <c r="C126" s="47"/>
      <c r="D126" s="48"/>
      <c r="E126" s="48"/>
      <c r="F126" s="49"/>
      <c r="G126" s="53"/>
      <c r="H126" s="54"/>
      <c r="I126" s="55">
        <v>15</v>
      </c>
      <c r="J126" s="54"/>
      <c r="K126" s="53"/>
      <c r="L126" s="56"/>
      <c r="M126" s="53"/>
      <c r="N126" s="54"/>
      <c r="O126" s="35">
        <f t="shared" ref="O126:O128" si="52">SUM(F126:N126)</f>
        <v>15</v>
      </c>
      <c r="P126" s="36">
        <f t="shared" ref="P126:P128" si="53">(D126*$D$3)+(E126*$E$3)+(F126*$F$3)+(G126*$G$3)+(H126*$H$3)+(I126*$I$3)+(J126*$J$3)+(K126*$K$3)+(L126*$L$3)+(M126*$M$3)+(N126*$N$3)</f>
        <v>7.5</v>
      </c>
    </row>
    <row r="127" spans="2:16" ht="11.25" customHeight="1">
      <c r="B127" s="52" t="s">
        <v>110</v>
      </c>
      <c r="C127" s="47"/>
      <c r="D127" s="48"/>
      <c r="E127" s="48"/>
      <c r="F127" s="49"/>
      <c r="G127" s="53"/>
      <c r="H127" s="54"/>
      <c r="I127" s="55"/>
      <c r="J127" s="54"/>
      <c r="K127" s="53">
        <v>10</v>
      </c>
      <c r="L127" s="56"/>
      <c r="M127" s="53">
        <v>160</v>
      </c>
      <c r="N127" s="54"/>
      <c r="O127" s="35">
        <f t="shared" si="52"/>
        <v>170</v>
      </c>
      <c r="P127" s="36">
        <f t="shared" si="53"/>
        <v>330</v>
      </c>
    </row>
    <row r="128" spans="2:16" ht="11.25" customHeight="1">
      <c r="B128" s="52" t="s">
        <v>111</v>
      </c>
      <c r="C128" s="47"/>
      <c r="D128" s="48"/>
      <c r="E128" s="48"/>
      <c r="F128" s="49"/>
      <c r="G128" s="53">
        <v>127</v>
      </c>
      <c r="H128" s="54"/>
      <c r="I128" s="55">
        <v>27</v>
      </c>
      <c r="J128" s="54"/>
      <c r="K128" s="53"/>
      <c r="L128" s="56"/>
      <c r="M128" s="53"/>
      <c r="N128" s="54"/>
      <c r="O128" s="35">
        <f t="shared" si="52"/>
        <v>154</v>
      </c>
      <c r="P128" s="36">
        <f t="shared" si="53"/>
        <v>45.25</v>
      </c>
    </row>
    <row r="129" spans="2:16" ht="11.25" customHeight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8"/>
        <v>0</v>
      </c>
      <c r="P129" s="36">
        <f t="shared" si="49"/>
        <v>0</v>
      </c>
    </row>
    <row r="130" spans="2:16" ht="10.8" thickBot="1">
      <c r="B130" s="37" t="s">
        <v>21</v>
      </c>
      <c r="C130" s="37">
        <f t="shared" ref="C130:P130" si="54">SUM(C124:C129)</f>
        <v>0</v>
      </c>
      <c r="D130" s="37">
        <f t="shared" si="54"/>
        <v>0</v>
      </c>
      <c r="E130" s="37">
        <f t="shared" si="54"/>
        <v>0</v>
      </c>
      <c r="F130" s="37">
        <f t="shared" si="54"/>
        <v>32</v>
      </c>
      <c r="G130" s="40">
        <f t="shared" si="54"/>
        <v>234</v>
      </c>
      <c r="H130" s="40">
        <f t="shared" si="54"/>
        <v>0</v>
      </c>
      <c r="I130" s="40">
        <f t="shared" si="54"/>
        <v>42</v>
      </c>
      <c r="J130" s="40">
        <f t="shared" si="54"/>
        <v>0</v>
      </c>
      <c r="K130" s="40">
        <f t="shared" si="54"/>
        <v>10</v>
      </c>
      <c r="L130" s="40">
        <f t="shared" si="54"/>
        <v>0</v>
      </c>
      <c r="M130" s="40">
        <f t="shared" si="54"/>
        <v>160</v>
      </c>
      <c r="N130" s="40">
        <f t="shared" si="54"/>
        <v>0</v>
      </c>
      <c r="O130" s="41">
        <f t="shared" si="54"/>
        <v>478</v>
      </c>
      <c r="P130" s="42">
        <f t="shared" si="54"/>
        <v>412.7</v>
      </c>
    </row>
    <row r="131" spans="2:16" ht="11.25" customHeight="1">
      <c r="B131" s="44"/>
      <c r="C131" s="44"/>
      <c r="D131" s="44"/>
      <c r="E131" s="44"/>
      <c r="F131" s="44"/>
      <c r="G131" s="45"/>
      <c r="H131" s="45"/>
      <c r="I131" s="45"/>
      <c r="J131" s="45"/>
      <c r="K131" s="45"/>
      <c r="L131" s="45"/>
      <c r="M131" s="45"/>
      <c r="N131" s="45"/>
      <c r="O131" s="50"/>
      <c r="P131" s="51"/>
    </row>
    <row r="132" spans="2:16" ht="11.25" hidden="1" customHeight="1"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</row>
    <row r="133" spans="2:16" ht="10.8" hidden="1" thickBot="1">
      <c r="B133" s="32" t="s">
        <v>44</v>
      </c>
      <c r="C133" s="32"/>
      <c r="D133" s="32"/>
      <c r="E133" s="32"/>
      <c r="F133" s="33"/>
      <c r="G133" s="33"/>
      <c r="H133" s="33"/>
      <c r="I133" s="33"/>
      <c r="J133" s="33"/>
      <c r="K133" s="33"/>
      <c r="L133" s="33"/>
      <c r="M133" s="33"/>
      <c r="N133" s="33"/>
      <c r="O133" s="34"/>
      <c r="P133" s="34"/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>SUM(F134:N134)</f>
        <v>0</v>
      </c>
      <c r="P134" s="36">
        <f t="shared" ref="P134:P136" si="55">(D134*$D$3)+(E134*$E$3)+(F134*$F$3)+(G134*$G$3)+(H134*$H$3)+(I134*$I$3)+(J134*$J$3)+(K134*$K$3)+(L134*$L$3)+(M134*$M$3)+(N134*$N$3)</f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>SUM(F135:N135)</f>
        <v>0</v>
      </c>
      <c r="P135" s="36">
        <f t="shared" si="55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>SUM(F136:N136)</f>
        <v>0</v>
      </c>
      <c r="P136" s="36">
        <f t="shared" si="55"/>
        <v>0</v>
      </c>
    </row>
    <row r="137" spans="2:16" ht="10.8" hidden="1" thickBot="1">
      <c r="B137" s="37" t="s">
        <v>21</v>
      </c>
      <c r="C137" s="37">
        <f t="shared" ref="C137:O137" si="56">SUM(C134:C136)</f>
        <v>0</v>
      </c>
      <c r="D137" s="37">
        <f t="shared" si="56"/>
        <v>0</v>
      </c>
      <c r="E137" s="37">
        <f t="shared" si="56"/>
        <v>0</v>
      </c>
      <c r="F137" s="37">
        <f t="shared" si="56"/>
        <v>0</v>
      </c>
      <c r="G137" s="40">
        <f t="shared" si="56"/>
        <v>0</v>
      </c>
      <c r="H137" s="40">
        <f t="shared" si="56"/>
        <v>0</v>
      </c>
      <c r="I137" s="40">
        <f t="shared" si="56"/>
        <v>0</v>
      </c>
      <c r="J137" s="40">
        <f t="shared" si="56"/>
        <v>0</v>
      </c>
      <c r="K137" s="40">
        <f t="shared" si="56"/>
        <v>0</v>
      </c>
      <c r="L137" s="40">
        <f t="shared" si="56"/>
        <v>0</v>
      </c>
      <c r="M137" s="40">
        <f t="shared" si="56"/>
        <v>0</v>
      </c>
      <c r="N137" s="40">
        <f t="shared" si="56"/>
        <v>0</v>
      </c>
      <c r="O137" s="41">
        <f t="shared" si="56"/>
        <v>0</v>
      </c>
      <c r="P137" s="42">
        <f>SUM(P134:P136)</f>
        <v>0</v>
      </c>
    </row>
    <row r="138" spans="2:16" ht="13.2">
      <c r="B138" s="2"/>
      <c r="C138" s="2"/>
      <c r="D138" s="2"/>
      <c r="E138" s="2"/>
      <c r="F138" s="43"/>
      <c r="G138" s="43"/>
      <c r="H138" s="43"/>
      <c r="I138" s="43"/>
      <c r="J138" s="43"/>
      <c r="K138" s="43"/>
      <c r="L138" s="43"/>
      <c r="M138" s="43"/>
      <c r="N138" s="43"/>
      <c r="O138" s="2"/>
      <c r="P138" s="2"/>
    </row>
    <row r="139" spans="2:16">
      <c r="M139" s="44" t="s">
        <v>21</v>
      </c>
      <c r="O139" s="45">
        <f>O137+O130+O120+O113+O106+O100+O93+O87+O54+O80+O48+O41+O23+O11</f>
        <v>1672</v>
      </c>
      <c r="P139" s="46">
        <f>P137+P130+P120+P113+P106+P100+P93+P87+P54+P80+P48+P41+P23+P11</f>
        <v>1069.95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C33" sqref="C33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73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SUM(Kenya!O38)</f>
        <v>586</v>
      </c>
      <c r="C8" s="169">
        <f>SUM(Kenya!P38)</f>
        <v>291.10000000000002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SUM(Mauritius!O47)</f>
        <v>3291</v>
      </c>
      <c r="C10" s="168">
        <f>SUM(Mauritius!P47)</f>
        <v>1628.45</v>
      </c>
      <c r="D10" s="162"/>
    </row>
    <row r="11" spans="1:4" ht="14.4">
      <c r="A11" s="166" t="s">
        <v>34</v>
      </c>
      <c r="B11" s="172">
        <f>SUM(Nigeria!O50)</f>
        <v>367</v>
      </c>
      <c r="C11" s="169">
        <f>SUM(Nigeria!P50)</f>
        <v>255.25</v>
      </c>
      <c r="D11" s="162"/>
    </row>
    <row r="12" spans="1:4" ht="14.4">
      <c r="A12" s="166" t="s">
        <v>27</v>
      </c>
      <c r="B12" s="173">
        <f>SUM('South Africa'!O139)</f>
        <v>1672</v>
      </c>
      <c r="C12" s="168">
        <f>SUM('South Africa'!P139)</f>
        <v>1069.95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5916</v>
      </c>
      <c r="C18" s="176">
        <f>SUM(C4:C17)</f>
        <v>3244.75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6604</v>
      </c>
      <c r="D27" s="67"/>
      <c r="E27" s="67"/>
    </row>
    <row r="28" spans="1:5">
      <c r="A28" s="67" t="s">
        <v>56</v>
      </c>
      <c r="B28" s="67">
        <v>5618</v>
      </c>
      <c r="C28" s="67">
        <v>7104</v>
      </c>
      <c r="D28" s="67"/>
      <c r="E28" s="67"/>
    </row>
    <row r="29" spans="1:5">
      <c r="A29" s="67" t="s">
        <v>57</v>
      </c>
      <c r="B29" s="67">
        <v>8658</v>
      </c>
      <c r="C29" s="67">
        <v>7058</v>
      </c>
      <c r="D29" s="67"/>
      <c r="E29" s="67"/>
    </row>
    <row r="30" spans="1:5">
      <c r="A30" s="67" t="s">
        <v>58</v>
      </c>
      <c r="B30" s="177">
        <v>7938</v>
      </c>
      <c r="C30" s="177">
        <v>5230</v>
      </c>
      <c r="D30" s="177"/>
      <c r="E30" s="177"/>
    </row>
    <row r="31" spans="1:5">
      <c r="A31" s="67" t="s">
        <v>59</v>
      </c>
      <c r="B31" s="67">
        <v>3024</v>
      </c>
      <c r="C31" s="67">
        <v>8816</v>
      </c>
      <c r="D31" s="67"/>
    </row>
    <row r="32" spans="1:5">
      <c r="A32" s="67" t="s">
        <v>60</v>
      </c>
      <c r="B32" s="67">
        <v>6256</v>
      </c>
      <c r="C32" s="67">
        <v>4042</v>
      </c>
      <c r="D32" s="67"/>
    </row>
    <row r="33" spans="1:4">
      <c r="A33" s="67" t="s">
        <v>61</v>
      </c>
      <c r="B33" s="67">
        <v>7863</v>
      </c>
      <c r="C33" s="67">
        <f>B18</f>
        <v>5916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2025-08-31T03:54:25Z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