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5\"/>
    </mc:Choice>
  </mc:AlternateContent>
  <xr:revisionPtr revIDLastSave="0" documentId="13_ncr:1_{7827BBFB-D8D7-4369-A050-590E0790B06D}" xr6:coauthVersionLast="47" xr6:coauthVersionMax="47" xr10:uidLastSave="{00000000-0000-0000-0000-000000000000}"/>
  <bookViews>
    <workbookView xWindow="-108" yWindow="-108" windowWidth="23256" windowHeight="12456" tabRatio="779" xr2:uid="{00000000-000D-0000-FFFF-FFFF00000000}"/>
  </bookViews>
  <sheets>
    <sheet name="Botswana" sheetId="25" r:id="rId1"/>
    <sheet name="Democratic Republic of Congo" sheetId="16" state="hidden" r:id="rId2"/>
    <sheet name="Ghana" sheetId="26" r:id="rId3"/>
    <sheet name="Ivory Coast" sheetId="14" r:id="rId4"/>
    <sheet name="Kenya" sheetId="10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21" i="19" l="1"/>
  <c r="O42" i="19"/>
  <c r="O35" i="19"/>
  <c r="O34" i="19"/>
  <c r="O33" i="19"/>
  <c r="O32" i="19"/>
  <c r="O31" i="19"/>
  <c r="O30" i="19"/>
  <c r="O29" i="19"/>
  <c r="O28" i="19"/>
  <c r="O27" i="19"/>
  <c r="O26" i="19"/>
  <c r="O25" i="19"/>
  <c r="O24" i="19"/>
  <c r="O22" i="19"/>
  <c r="O15" i="8"/>
  <c r="O11" i="10"/>
  <c r="O10" i="10"/>
  <c r="O7" i="18" l="1"/>
  <c r="O10" i="18" s="1"/>
  <c r="P7" i="18"/>
  <c r="O8" i="18"/>
  <c r="P8" i="18"/>
  <c r="O9" i="18"/>
  <c r="P9" i="18"/>
  <c r="P10" i="18" s="1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O16" i="18" s="1"/>
  <c r="P14" i="18"/>
  <c r="P16" i="18" s="1"/>
  <c r="O15" i="18"/>
  <c r="P15" i="18"/>
  <c r="C16" i="18"/>
  <c r="D16" i="18"/>
  <c r="E16" i="18"/>
  <c r="F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31" i="18" l="1"/>
  <c r="P46" i="18"/>
  <c r="P24" i="18"/>
  <c r="O24" i="18"/>
  <c r="P39" i="18"/>
  <c r="P31" i="18"/>
  <c r="O39" i="18"/>
  <c r="O46" i="18"/>
  <c r="P50" i="18"/>
  <c r="O50" i="18"/>
  <c r="O32" i="10"/>
  <c r="O8" i="26"/>
  <c r="O36" i="19"/>
  <c r="O23" i="19"/>
  <c r="P42" i="19"/>
  <c r="P8" i="8" l="1"/>
  <c r="O8" i="8"/>
  <c r="P121" i="19" l="1"/>
  <c r="P120" i="19"/>
  <c r="O120" i="19"/>
  <c r="N29" i="26" l="1"/>
  <c r="M29" i="26"/>
  <c r="L29" i="26"/>
  <c r="K29" i="26"/>
  <c r="J29" i="26"/>
  <c r="I29" i="26"/>
  <c r="H29" i="26"/>
  <c r="G29" i="26"/>
  <c r="F29" i="26"/>
  <c r="E29" i="26"/>
  <c r="D29" i="26"/>
  <c r="C29" i="26"/>
  <c r="P28" i="26"/>
  <c r="O28" i="26"/>
  <c r="P27" i="26"/>
  <c r="O27" i="26"/>
  <c r="P26" i="26"/>
  <c r="O26" i="26"/>
  <c r="N22" i="26"/>
  <c r="M22" i="26"/>
  <c r="L22" i="26"/>
  <c r="K22" i="26"/>
  <c r="J22" i="26"/>
  <c r="I22" i="26"/>
  <c r="H22" i="26"/>
  <c r="G22" i="26"/>
  <c r="F22" i="26"/>
  <c r="E22" i="26"/>
  <c r="D22" i="26"/>
  <c r="C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2" i="26" l="1"/>
  <c r="P22" i="26"/>
  <c r="O29" i="26"/>
  <c r="P29" i="26"/>
  <c r="O10" i="26"/>
  <c r="P10" i="26"/>
  <c r="P32" i="26" s="1"/>
  <c r="C6" i="4"/>
  <c r="O80" i="19"/>
  <c r="O32" i="26" l="1"/>
  <c r="B6" i="4" s="1"/>
  <c r="O25" i="10"/>
  <c r="O13" i="10"/>
  <c r="O8" i="10"/>
  <c r="P29" i="19"/>
  <c r="P34" i="19"/>
  <c r="P33" i="19"/>
  <c r="P32" i="19"/>
  <c r="P31" i="19"/>
  <c r="P30" i="19"/>
  <c r="P28" i="19"/>
  <c r="P27" i="19"/>
  <c r="P26" i="19"/>
  <c r="P25" i="19"/>
  <c r="P24" i="19"/>
  <c r="P23" i="19"/>
  <c r="P13" i="25"/>
  <c r="O13" i="25"/>
  <c r="P12" i="25"/>
  <c r="O12" i="25"/>
  <c r="P11" i="25"/>
  <c r="O11" i="25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01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12" i="19"/>
  <c r="O99" i="19"/>
  <c r="O41" i="19"/>
  <c r="O15" i="17"/>
  <c r="P15" i="25" l="1"/>
  <c r="C4" i="4" s="1"/>
  <c r="O15" i="25"/>
  <c r="B4" i="4" s="1"/>
  <c r="F95" i="19"/>
  <c r="P13" i="17"/>
  <c r="O13" i="17"/>
  <c r="P12" i="17"/>
  <c r="O12" i="17"/>
  <c r="P11" i="17"/>
  <c r="O11" i="17"/>
  <c r="P10" i="17"/>
  <c r="O10" i="17"/>
  <c r="P15" i="17"/>
  <c r="P14" i="17"/>
  <c r="O14" i="17"/>
  <c r="P35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21" i="10"/>
  <c r="M21" i="10"/>
  <c r="L21" i="10"/>
  <c r="K21" i="10"/>
  <c r="J21" i="10"/>
  <c r="I21" i="10"/>
  <c r="H21" i="10"/>
  <c r="G21" i="10"/>
  <c r="F21" i="10"/>
  <c r="E21" i="10"/>
  <c r="D21" i="10"/>
  <c r="C21" i="10"/>
  <c r="P20" i="10"/>
  <c r="O20" i="10"/>
  <c r="P19" i="10"/>
  <c r="O19" i="10"/>
  <c r="P13" i="10"/>
  <c r="P12" i="10"/>
  <c r="O12" i="10"/>
  <c r="P11" i="10"/>
  <c r="P10" i="10"/>
  <c r="P9" i="10"/>
  <c r="O9" i="10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31" i="8"/>
  <c r="O31" i="8"/>
  <c r="P30" i="8"/>
  <c r="O30" i="8"/>
  <c r="P9" i="8"/>
  <c r="O9" i="8"/>
  <c r="N33" i="8"/>
  <c r="M33" i="8"/>
  <c r="L33" i="8"/>
  <c r="K33" i="8"/>
  <c r="J33" i="8"/>
  <c r="I33" i="8"/>
  <c r="H33" i="8"/>
  <c r="G33" i="8"/>
  <c r="F33" i="8"/>
  <c r="E33" i="8"/>
  <c r="D33" i="8"/>
  <c r="C33" i="8"/>
  <c r="P32" i="8"/>
  <c r="O32" i="8"/>
  <c r="P21" i="8"/>
  <c r="O21" i="8"/>
  <c r="P16" i="19"/>
  <c r="O16" i="19"/>
  <c r="P16" i="17"/>
  <c r="P9" i="17"/>
  <c r="P18" i="12"/>
  <c r="P16" i="12"/>
  <c r="P9" i="12"/>
  <c r="P80" i="19"/>
  <c r="P36" i="19"/>
  <c r="P22" i="19"/>
  <c r="P16" i="8"/>
  <c r="P15" i="8"/>
  <c r="P10" i="8"/>
  <c r="P7" i="8"/>
  <c r="P9" i="20"/>
  <c r="P10" i="14"/>
  <c r="P9" i="14"/>
  <c r="P10" i="16"/>
  <c r="P9" i="16"/>
  <c r="P8" i="10"/>
  <c r="O21" i="10" l="1"/>
  <c r="P12" i="23"/>
  <c r="C13" i="4" s="1"/>
  <c r="P21" i="10"/>
  <c r="O12" i="24"/>
  <c r="B15" i="4" s="1"/>
  <c r="P12" i="24"/>
  <c r="C15" i="4" s="1"/>
  <c r="P33" i="8"/>
  <c r="O33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C76" i="19"/>
  <c r="D76" i="19"/>
  <c r="E76" i="19"/>
  <c r="F76" i="19"/>
  <c r="G76" i="19"/>
  <c r="H76" i="19"/>
  <c r="I76" i="19"/>
  <c r="J76" i="19"/>
  <c r="K76" i="19"/>
  <c r="L76" i="19"/>
  <c r="M76" i="19"/>
  <c r="N76" i="19"/>
  <c r="O48" i="19"/>
  <c r="P48" i="19"/>
  <c r="O49" i="19"/>
  <c r="P49" i="19"/>
  <c r="C50" i="19"/>
  <c r="D50" i="19"/>
  <c r="E50" i="19"/>
  <c r="F50" i="19"/>
  <c r="G50" i="19"/>
  <c r="H50" i="19"/>
  <c r="I50" i="19"/>
  <c r="J50" i="19"/>
  <c r="K50" i="19"/>
  <c r="L50" i="19"/>
  <c r="M50" i="19"/>
  <c r="N50" i="19"/>
  <c r="P11" i="19" l="1"/>
  <c r="O11" i="19"/>
  <c r="P50" i="19"/>
  <c r="P76" i="19"/>
  <c r="O76" i="19"/>
  <c r="O50" i="19"/>
  <c r="P33" i="10" l="1"/>
  <c r="P32" i="10"/>
  <c r="P31" i="10"/>
  <c r="P26" i="10"/>
  <c r="P25" i="10"/>
  <c r="P14" i="10"/>
  <c r="P129" i="19"/>
  <c r="P128" i="19"/>
  <c r="P127" i="19"/>
  <c r="P122" i="19"/>
  <c r="P119" i="19"/>
  <c r="P114" i="19"/>
  <c r="P113" i="19"/>
  <c r="P112" i="19"/>
  <c r="P107" i="19"/>
  <c r="P106" i="19"/>
  <c r="P105" i="19"/>
  <c r="P100" i="19"/>
  <c r="P99" i="19"/>
  <c r="P94" i="19"/>
  <c r="P93" i="19"/>
  <c r="P88" i="19"/>
  <c r="P87" i="19"/>
  <c r="P82" i="19"/>
  <c r="P81" i="19"/>
  <c r="P43" i="19"/>
  <c r="P41" i="19"/>
  <c r="P17" i="19"/>
  <c r="P15" i="19"/>
  <c r="O15" i="19"/>
  <c r="O113" i="19" l="1"/>
  <c r="O7" i="8" l="1"/>
  <c r="N101" i="19" l="1"/>
  <c r="M101" i="19"/>
  <c r="L101" i="19"/>
  <c r="K101" i="19"/>
  <c r="J101" i="19"/>
  <c r="I101" i="19"/>
  <c r="H101" i="19"/>
  <c r="G101" i="19"/>
  <c r="E101" i="19"/>
  <c r="D101" i="19"/>
  <c r="C101" i="19"/>
  <c r="O100" i="19"/>
  <c r="P101" i="19" l="1"/>
  <c r="O101" i="19"/>
  <c r="E37" i="19" l="1"/>
  <c r="F37" i="19"/>
  <c r="G37" i="19"/>
  <c r="H37" i="19"/>
  <c r="I37" i="19"/>
  <c r="J37" i="19"/>
  <c r="K37" i="19"/>
  <c r="L37" i="19"/>
  <c r="M37" i="19"/>
  <c r="N37" i="19"/>
  <c r="E44" i="19"/>
  <c r="F44" i="19"/>
  <c r="G44" i="19"/>
  <c r="H44" i="19"/>
  <c r="I44" i="19"/>
  <c r="J44" i="19"/>
  <c r="K44" i="19"/>
  <c r="L44" i="19"/>
  <c r="M44" i="19"/>
  <c r="N44" i="19"/>
  <c r="O106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15" i="19"/>
  <c r="M115" i="19"/>
  <c r="L115" i="19"/>
  <c r="K115" i="19"/>
  <c r="J115" i="19"/>
  <c r="I115" i="19"/>
  <c r="H115" i="19"/>
  <c r="G115" i="19"/>
  <c r="F115" i="19"/>
  <c r="E115" i="19"/>
  <c r="D115" i="19"/>
  <c r="C115" i="19"/>
  <c r="O114" i="19"/>
  <c r="N95" i="19"/>
  <c r="M95" i="19"/>
  <c r="L95" i="19"/>
  <c r="K95" i="19"/>
  <c r="J95" i="19"/>
  <c r="I95" i="19"/>
  <c r="H95" i="19"/>
  <c r="G95" i="19"/>
  <c r="E95" i="19"/>
  <c r="D95" i="19"/>
  <c r="C95" i="19"/>
  <c r="O94" i="19"/>
  <c r="O93" i="19"/>
  <c r="D37" i="19"/>
  <c r="C37" i="19"/>
  <c r="N123" i="19"/>
  <c r="M123" i="19"/>
  <c r="L123" i="19"/>
  <c r="K123" i="19"/>
  <c r="J123" i="19"/>
  <c r="I123" i="19"/>
  <c r="H123" i="19"/>
  <c r="G123" i="19"/>
  <c r="F123" i="19"/>
  <c r="E123" i="19"/>
  <c r="D123" i="19"/>
  <c r="C123" i="19"/>
  <c r="O122" i="19"/>
  <c r="O119" i="19"/>
  <c r="O81" i="19"/>
  <c r="O9" i="16"/>
  <c r="N130" i="19"/>
  <c r="M130" i="19"/>
  <c r="L130" i="19"/>
  <c r="K130" i="19"/>
  <c r="J130" i="19"/>
  <c r="I130" i="19"/>
  <c r="H130" i="19"/>
  <c r="G130" i="19"/>
  <c r="F130" i="19"/>
  <c r="E130" i="19"/>
  <c r="D130" i="19"/>
  <c r="C130" i="19"/>
  <c r="O129" i="19"/>
  <c r="O128" i="19"/>
  <c r="O127" i="19"/>
  <c r="N108" i="19"/>
  <c r="M108" i="19"/>
  <c r="L108" i="19"/>
  <c r="K108" i="19"/>
  <c r="J108" i="19"/>
  <c r="I108" i="19"/>
  <c r="H108" i="19"/>
  <c r="G108" i="19"/>
  <c r="F108" i="19"/>
  <c r="E108" i="19"/>
  <c r="D108" i="19"/>
  <c r="C108" i="19"/>
  <c r="O107" i="19"/>
  <c r="O105" i="19"/>
  <c r="N89" i="19"/>
  <c r="M89" i="19"/>
  <c r="L89" i="19"/>
  <c r="K89" i="19"/>
  <c r="J89" i="19"/>
  <c r="I89" i="19"/>
  <c r="H89" i="19"/>
  <c r="G89" i="19"/>
  <c r="F89" i="19"/>
  <c r="E89" i="19"/>
  <c r="D89" i="19"/>
  <c r="C89" i="19"/>
  <c r="O88" i="19"/>
  <c r="O87" i="19"/>
  <c r="N83" i="19"/>
  <c r="M83" i="19"/>
  <c r="L83" i="19"/>
  <c r="K83" i="19"/>
  <c r="J83" i="19"/>
  <c r="I83" i="19"/>
  <c r="H83" i="19"/>
  <c r="G83" i="19"/>
  <c r="F83" i="19"/>
  <c r="E83" i="19"/>
  <c r="D83" i="19"/>
  <c r="C83" i="19"/>
  <c r="O82" i="19"/>
  <c r="D44" i="19"/>
  <c r="C44" i="19"/>
  <c r="O43" i="19"/>
  <c r="N18" i="19"/>
  <c r="M18" i="19"/>
  <c r="L18" i="19"/>
  <c r="K18" i="19"/>
  <c r="J18" i="19"/>
  <c r="I18" i="19"/>
  <c r="H18" i="19"/>
  <c r="G18" i="19"/>
  <c r="F18" i="19"/>
  <c r="E18" i="19"/>
  <c r="D18" i="19"/>
  <c r="C18" i="19"/>
  <c r="O17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11" i="8"/>
  <c r="N15" i="10"/>
  <c r="M15" i="10"/>
  <c r="L15" i="10"/>
  <c r="K15" i="10"/>
  <c r="J15" i="10"/>
  <c r="I15" i="10"/>
  <c r="H15" i="10"/>
  <c r="G15" i="10"/>
  <c r="F15" i="10"/>
  <c r="E15" i="10"/>
  <c r="D15" i="10"/>
  <c r="C15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31" i="10"/>
  <c r="O14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10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N17" i="8"/>
  <c r="M17" i="8"/>
  <c r="L17" i="8"/>
  <c r="K17" i="8"/>
  <c r="J17" i="8"/>
  <c r="I17" i="8"/>
  <c r="H17" i="8"/>
  <c r="G17" i="8"/>
  <c r="F17" i="8"/>
  <c r="E17" i="8"/>
  <c r="D17" i="8"/>
  <c r="C17" i="8"/>
  <c r="O16" i="8"/>
  <c r="N11" i="8"/>
  <c r="M11" i="8"/>
  <c r="L11" i="8"/>
  <c r="K11" i="8"/>
  <c r="J11" i="8"/>
  <c r="I11" i="8"/>
  <c r="H11" i="8"/>
  <c r="F11" i="8"/>
  <c r="E11" i="8"/>
  <c r="D11" i="8"/>
  <c r="C11" i="8"/>
  <c r="P17" i="17"/>
  <c r="C9" i="4" s="1"/>
  <c r="P18" i="16" l="1"/>
  <c r="O18" i="16"/>
  <c r="O17" i="8"/>
  <c r="O34" i="10"/>
  <c r="O11" i="14"/>
  <c r="B7" i="4" s="1"/>
  <c r="P11" i="14"/>
  <c r="C7" i="4" s="1"/>
  <c r="O27" i="10"/>
  <c r="P15" i="10"/>
  <c r="P27" i="10"/>
  <c r="O15" i="10"/>
  <c r="O17" i="17"/>
  <c r="B9" i="4" s="1"/>
  <c r="P19" i="12"/>
  <c r="C14" i="4" s="1"/>
  <c r="O19" i="12"/>
  <c r="B14" i="4" s="1"/>
  <c r="P11" i="8"/>
  <c r="P17" i="8"/>
  <c r="O115" i="19"/>
  <c r="P95" i="19"/>
  <c r="P34" i="10"/>
  <c r="O11" i="8"/>
  <c r="O130" i="19"/>
  <c r="O83" i="19"/>
  <c r="O18" i="19"/>
  <c r="P37" i="19"/>
  <c r="P44" i="19"/>
  <c r="P123" i="19"/>
  <c r="O108" i="19"/>
  <c r="O89" i="19"/>
  <c r="P89" i="19"/>
  <c r="O44" i="19"/>
  <c r="P108" i="19"/>
  <c r="O37" i="19"/>
  <c r="O123" i="19"/>
  <c r="P115" i="19"/>
  <c r="P130" i="19"/>
  <c r="P83" i="19"/>
  <c r="O95" i="19"/>
  <c r="P18" i="19"/>
  <c r="P36" i="8" l="1"/>
  <c r="C10" i="4" s="1"/>
  <c r="B11" i="4"/>
  <c r="P132" i="19"/>
  <c r="C12" i="4" s="1"/>
  <c r="O132" i="19"/>
  <c r="B12" i="4" s="1"/>
  <c r="O36" i="8"/>
  <c r="B10" i="4" s="1"/>
  <c r="O36" i="10"/>
  <c r="B8" i="4" s="1"/>
  <c r="P36" i="10"/>
  <c r="C8" i="4" s="1"/>
  <c r="C11" i="4"/>
  <c r="B18" i="4" l="1"/>
  <c r="C29" i="4" s="1"/>
  <c r="C18" i="4"/>
</calcChain>
</file>

<file path=xl/sharedStrings.xml><?xml version="1.0" encoding="utf-8"?>
<sst xmlns="http://schemas.openxmlformats.org/spreadsheetml/2006/main" count="433" uniqueCount="132">
  <si>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</si>
  <si>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</si>
  <si>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</si>
  <si>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</si>
  <si>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</si>
  <si>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</si>
  <si>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</si>
  <si>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</si>
  <si>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</si>
  <si>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</si>
  <si>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</si>
  <si>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</si>
  <si>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</si>
  <si>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</si>
  <si>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</si>
  <si>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</si>
  <si>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</si>
  <si>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</si>
  <si>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</si>
  <si>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</si>
  <si>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</si>
  <si>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</si>
  <si>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</si>
  <si>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</si>
  <si>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</si>
  <si>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</si>
  <si>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</si>
  <si>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</si>
  <si>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</si>
  <si>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</si>
  <si>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</si>
  <si>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</si>
  <si>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</si>
  <si>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</si>
  <si>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</si>
  <si>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</si>
  <si>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</si>
  <si>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</si>
  <si>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</si>
  <si>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</si>
  <si>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</si>
  <si>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</si>
  <si>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</si>
  <si>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</si>
  <si>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</si>
  <si>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</si>
  <si>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</si>
  <si>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</si>
  <si>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</si>
  <si>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</si>
  <si>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</si>
  <si>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</si>
  <si>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</si>
  <si>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</si>
  <si>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</si>
  <si>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</si>
  <si>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</si>
  <si>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</si>
  <si>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</si>
  <si>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</si>
  <si>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</si>
  <si>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</si>
  <si>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</si>
  <si>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</si>
  <si>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</si>
  <si>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</si>
  <si>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</si>
  <si>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</si>
  <si>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</si>
  <si>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</si>
  <si>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</si>
  <si>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</si>
  <si>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</si>
  <si>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</si>
  <si>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</si>
  <si>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</si>
  <si>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</si>
  <si>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</si>
  <si>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</si>
  <si>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</si>
  <si>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</si>
  <si>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</si>
  <si>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</si>
  <si>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</si>
  <si>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</si>
  <si>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</si>
  <si>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</si>
  <si>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</si>
  <si>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</si>
  <si>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</si>
  <si>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</si>
  <si>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</si>
  <si>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</si>
  <si>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Nihal Sing and Radhadyuti dd</t>
  </si>
  <si>
    <t>Nikunja Seva dasi</t>
  </si>
  <si>
    <t>Nitai Pada Kamala</t>
  </si>
  <si>
    <t>Nikunja Viharini dasi</t>
  </si>
  <si>
    <t>Induprabha devi dasi</t>
  </si>
  <si>
    <t>Padyavali Devi Dasi</t>
  </si>
  <si>
    <t>Srila Prabhupada's Warriors</t>
  </si>
  <si>
    <t>SSRRT Book Counter</t>
  </si>
  <si>
    <t>SSRRT Radhanath's Gifts</t>
  </si>
  <si>
    <t>SSRRT Govindas Durban</t>
  </si>
  <si>
    <t>Kadamba Kanana Swami Warriors</t>
  </si>
  <si>
    <t>The Brhat Mrdanga Team</t>
  </si>
  <si>
    <t>Exclusive Books</t>
  </si>
  <si>
    <t>MONTH : March 2025</t>
  </si>
  <si>
    <t>Rama Priya Devi Dasi</t>
  </si>
  <si>
    <t>Raghupati Raghav Das</t>
  </si>
  <si>
    <t>Devakinandan Das</t>
  </si>
  <si>
    <t xml:space="preserve">Keshavanand Das </t>
  </si>
  <si>
    <t>Damodar das (BCais)</t>
  </si>
  <si>
    <t xml:space="preserve">Radhakund devi dasi </t>
  </si>
  <si>
    <t>Team AGTSP</t>
  </si>
  <si>
    <t>Pavita Dasa</t>
  </si>
  <si>
    <t>Bhakta Nrsimha</t>
  </si>
  <si>
    <t>Caitanya Bhagavat Dasa</t>
  </si>
  <si>
    <t>Citraketu Putra dasa</t>
  </si>
  <si>
    <t>Dyuti Mandala Das</t>
  </si>
  <si>
    <t>RajaSekhara Das</t>
  </si>
  <si>
    <t>NEW JAGANNATHA PURI TEMPLE DURBAN</t>
  </si>
  <si>
    <t>GIFTSHOP</t>
  </si>
  <si>
    <t>HARINAAM TEAM</t>
  </si>
  <si>
    <t>GIFT SHOP</t>
  </si>
  <si>
    <t>MOHAND PRIYA D.D.</t>
  </si>
  <si>
    <t>RUKMA DASA</t>
  </si>
  <si>
    <t>DWARKA VASINI D.D.</t>
  </si>
  <si>
    <t>MUKUND MURARI DAS</t>
  </si>
  <si>
    <t>BOOK STAND</t>
  </si>
  <si>
    <t>Shritha Mathaji</t>
  </si>
  <si>
    <t>Acyuta Kesava Dasa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</si>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</sst>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- 2025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7938</c:v>
                </c:pt>
                <c:pt idx="4">
                  <c:v>3024</c:v>
                </c:pt>
                <c:pt idx="5">
                  <c:v>6256</c:v>
                </c:pt>
                <c:pt idx="6">
                  <c:v>7863</c:v>
                </c:pt>
                <c:pt idx="7">
                  <c:v>13131</c:v>
                </c:pt>
                <c:pt idx="8">
                  <c:v>16114</c:v>
                </c:pt>
                <c:pt idx="9">
                  <c:v>6433</c:v>
                </c:pt>
                <c:pt idx="10">
                  <c:v>4399</c:v>
                </c:pt>
                <c:pt idx="11">
                  <c:v>64825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5138321870765309E-2"/>
                  <c:y val="4.55344524242160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Summary!$C$27:$C$29</c:f>
              <c:numCache>
                <c:formatCode>General</c:formatCode>
                <c:ptCount val="3"/>
                <c:pt idx="0">
                  <c:v>6604</c:v>
                </c:pt>
                <c:pt idx="1">
                  <c:v>7104</c:v>
                </c:pt>
                <c:pt idx="2">
                  <c:v>7025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5"/>
              <c:layout>
                <c:manualLayout>
                  <c:x val="6.3257775434895662E-3"/>
                  <c:y val="0.14148343403325064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434-44E3-B9A2-B34A41B6A4C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7"/>
                <c:pt idx="0">
                  <c:v>Botswana</c:v>
                </c:pt>
                <c:pt idx="1">
                  <c:v>Ghana</c:v>
                </c:pt>
                <c:pt idx="2">
                  <c:v>Ivory Coast</c:v>
                </c:pt>
                <c:pt idx="3">
                  <c:v>Kenya</c:v>
                </c:pt>
                <c:pt idx="4">
                  <c:v>Mauritius</c:v>
                </c:pt>
                <c:pt idx="5">
                  <c:v>Nigeria</c:v>
                </c:pt>
                <c:pt idx="6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General</c:formatCode>
                <c:ptCount val="7"/>
                <c:pt idx="0">
                  <c:v>148</c:v>
                </c:pt>
                <c:pt idx="1" formatCode="0">
                  <c:v>2128</c:v>
                </c:pt>
                <c:pt idx="2">
                  <c:v>16</c:v>
                </c:pt>
                <c:pt idx="3" formatCode="0">
                  <c:v>243</c:v>
                </c:pt>
                <c:pt idx="4">
                  <c:v>2438</c:v>
                </c:pt>
                <c:pt idx="5" formatCode="0">
                  <c:v>1020</c:v>
                </c:pt>
                <c:pt idx="6" formatCode="0">
                  <c:v>1032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7"/>
                <c:pt idx="0">
                  <c:v>Botswana</c:v>
                </c:pt>
                <c:pt idx="1">
                  <c:v>Ghana</c:v>
                </c:pt>
                <c:pt idx="2">
                  <c:v>Ivory Coast</c:v>
                </c:pt>
                <c:pt idx="3">
                  <c:v>Kenya</c:v>
                </c:pt>
                <c:pt idx="4">
                  <c:v>Mauritius</c:v>
                </c:pt>
                <c:pt idx="5">
                  <c:v>Nigeria</c:v>
                </c:pt>
                <c:pt idx="6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7"/>
                <c:pt idx="0">
                  <c:v>48.75</c:v>
                </c:pt>
                <c:pt idx="1">
                  <c:v>814.45</c:v>
                </c:pt>
                <c:pt idx="2">
                  <c:v>10.75</c:v>
                </c:pt>
                <c:pt idx="3">
                  <c:v>341.45</c:v>
                </c:pt>
                <c:pt idx="4">
                  <c:v>1466.55</c:v>
                </c:pt>
                <c:pt idx="5">
                  <c:v>414.75</c:v>
                </c:pt>
                <c:pt idx="6">
                  <c:v>682.5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tabSelected="1" workbookViewId="0">
      <selection activeCell="B14" sqref="B1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106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107</v>
      </c>
      <c r="C9" s="98"/>
      <c r="D9" s="90"/>
      <c r="E9" s="90"/>
      <c r="F9" s="135"/>
      <c r="G9" s="136">
        <v>10</v>
      </c>
      <c r="H9" s="137"/>
      <c r="I9" s="138"/>
      <c r="J9" s="137"/>
      <c r="K9" s="136"/>
      <c r="L9" s="139"/>
      <c r="M9" s="136"/>
      <c r="N9" s="137"/>
      <c r="O9" s="96">
        <f t="shared" ref="O9:O14" si="0">SUM(F9:N9)</f>
        <v>10</v>
      </c>
      <c r="P9" s="97">
        <f>(D9*$D$5)+(E9*$E$5)+(F9*$F$5)+(G9*$G$5)+(H9*$H$5)+(I9*$I$5)+(J9*$J$5)+(K9*$K$5)+(L9*$L$5)+(M9*$M$5)+(N9*$N$5)</f>
        <v>2.5</v>
      </c>
    </row>
    <row r="10" spans="2:16">
      <c r="B10" s="89" t="s">
        <v>108</v>
      </c>
      <c r="C10" s="98"/>
      <c r="D10" s="90"/>
      <c r="E10" s="90"/>
      <c r="F10" s="113"/>
      <c r="G10" s="114">
        <v>104</v>
      </c>
      <c r="H10" s="115"/>
      <c r="I10" s="94"/>
      <c r="J10" s="115"/>
      <c r="K10" s="114">
        <v>4</v>
      </c>
      <c r="L10" s="95"/>
      <c r="M10" s="114"/>
      <c r="N10" s="115">
        <v>4</v>
      </c>
      <c r="O10" s="96">
        <f t="shared" si="0"/>
        <v>112</v>
      </c>
      <c r="P10" s="97">
        <f>(D10*$D$5)+(E10*$E$5)+(F10*$F$5)+(G10*$G$5)+(H10*$H$5)+(I10*$I$5)+(J10*$J$5)+(K10*$K$5)+(L10*$L$5)+(M10*$M$5)+(N10*$N$5)</f>
        <v>38</v>
      </c>
    </row>
    <row r="11" spans="2:16">
      <c r="B11" s="89" t="s">
        <v>109</v>
      </c>
      <c r="C11" s="98"/>
      <c r="D11" s="90"/>
      <c r="E11" s="90"/>
      <c r="F11" s="113"/>
      <c r="G11" s="114">
        <v>16</v>
      </c>
      <c r="H11" s="115"/>
      <c r="I11" s="94"/>
      <c r="J11" s="115"/>
      <c r="K11" s="114"/>
      <c r="L11" s="95"/>
      <c r="M11" s="114"/>
      <c r="N11" s="115">
        <v>1</v>
      </c>
      <c r="O11" s="96">
        <f t="shared" ref="O11:O13" si="1">SUM(F11:N11)</f>
        <v>17</v>
      </c>
      <c r="P11" s="97">
        <f t="shared" ref="P11:P13" si="2">(F11*$F$5)+(G11*$G$5)+(H11*$H$5)+(I11*$I$5)+(J11*$J$5)+(K11*$K$5)+(L11*$L$5)+(M11*$M$5)+(N11*$N$5)</f>
        <v>6</v>
      </c>
    </row>
    <row r="12" spans="2:16">
      <c r="B12" s="89" t="s">
        <v>110</v>
      </c>
      <c r="C12" s="98"/>
      <c r="D12" s="90"/>
      <c r="E12" s="90"/>
      <c r="F12" s="113"/>
      <c r="G12" s="114">
        <v>9</v>
      </c>
      <c r="H12" s="115"/>
      <c r="I12" s="94"/>
      <c r="J12" s="115"/>
      <c r="K12" s="114"/>
      <c r="L12" s="95"/>
      <c r="M12" s="114"/>
      <c r="N12" s="115"/>
      <c r="O12" s="96">
        <f t="shared" si="1"/>
        <v>9</v>
      </c>
      <c r="P12" s="97">
        <f t="shared" si="2"/>
        <v>2.25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139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4</v>
      </c>
      <c r="L15" s="99">
        <f t="shared" si="4"/>
        <v>0</v>
      </c>
      <c r="M15" s="99">
        <f t="shared" si="4"/>
        <v>0</v>
      </c>
      <c r="N15" s="99">
        <f t="shared" si="4"/>
        <v>5</v>
      </c>
      <c r="O15" s="99">
        <f t="shared" si="4"/>
        <v>148</v>
      </c>
      <c r="P15" s="99">
        <f t="shared" si="4"/>
        <v>48.75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106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A1:P32"/>
  <sheetViews>
    <sheetView zoomScaleNormal="100" workbookViewId="0">
      <selection activeCell="A8" sqref="A8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106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1:16" ht="10.8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1:16">
      <c r="A7" s="1" t="s">
        <v>131</v>
      </c>
      <c r="B7" s="52" t="s">
        <v>114</v>
      </c>
      <c r="C7" s="57"/>
      <c r="D7" s="48"/>
      <c r="E7" s="48"/>
      <c r="F7" s="49">
        <v>150</v>
      </c>
      <c r="G7" s="53">
        <v>226</v>
      </c>
      <c r="H7" s="54"/>
      <c r="I7" s="55">
        <v>187</v>
      </c>
      <c r="J7" s="54"/>
      <c r="K7" s="53">
        <v>197</v>
      </c>
      <c r="L7" s="56"/>
      <c r="M7" s="53"/>
      <c r="N7" s="54">
        <v>2</v>
      </c>
      <c r="O7" s="35">
        <f>SUM(C7:N7)</f>
        <v>762</v>
      </c>
      <c r="P7" s="36">
        <f>(D7*$D$3)+(E7*$E$3)+(F7*$F$3)+(G7*$G$3)+(H7*$H$3)+(I7*$I$3)+(J7*$J$3)+(K7*$K$3)+(L7*$L$3)+(M7*$M$3)+(N7*$N$3)</f>
        <v>366</v>
      </c>
    </row>
    <row r="8" spans="1:16">
      <c r="B8" s="52" t="s">
        <v>115</v>
      </c>
      <c r="C8" s="47"/>
      <c r="D8" s="48"/>
      <c r="E8" s="48"/>
      <c r="F8" s="49"/>
      <c r="G8" s="53">
        <v>930</v>
      </c>
      <c r="H8" s="54"/>
      <c r="I8" s="55">
        <v>200</v>
      </c>
      <c r="J8" s="54"/>
      <c r="K8" s="53">
        <v>20</v>
      </c>
      <c r="L8" s="56"/>
      <c r="M8" s="53"/>
      <c r="N8" s="54">
        <v>20</v>
      </c>
      <c r="O8" s="110">
        <f>SUM(F8:N8)+(E8*18)+(D8*9)</f>
        <v>1170</v>
      </c>
      <c r="P8" s="36">
        <f t="shared" ref="P8:P9" si="0">(D8*$D$3)+(E8*$E$3)+(F8*$F$3)+(G8*$G$3)+(H8*$H$3)+(I8*$I$3)+(J8*$J$3)+(K8*$K$3)+(L8*$L$3)+(M8*$M$3)+(N8*$N$3)</f>
        <v>392.5</v>
      </c>
    </row>
    <row r="9" spans="1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1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150</v>
      </c>
      <c r="G10" s="37">
        <f t="shared" si="2"/>
        <v>1156</v>
      </c>
      <c r="H10" s="37">
        <f t="shared" si="2"/>
        <v>0</v>
      </c>
      <c r="I10" s="37">
        <f t="shared" si="2"/>
        <v>387</v>
      </c>
      <c r="J10" s="37">
        <f t="shared" si="2"/>
        <v>0</v>
      </c>
      <c r="K10" s="37">
        <f t="shared" si="2"/>
        <v>217</v>
      </c>
      <c r="L10" s="37">
        <f t="shared" si="2"/>
        <v>0</v>
      </c>
      <c r="M10" s="37">
        <f t="shared" si="2"/>
        <v>0</v>
      </c>
      <c r="N10" s="37">
        <f t="shared" si="2"/>
        <v>22</v>
      </c>
      <c r="O10" s="100">
        <f t="shared" si="2"/>
        <v>1932</v>
      </c>
      <c r="P10" s="37">
        <f t="shared" si="2"/>
        <v>758.5</v>
      </c>
    </row>
    <row r="11" spans="1:16">
      <c r="F11" s="38"/>
      <c r="G11" s="38"/>
      <c r="H11" s="38"/>
      <c r="I11" s="38"/>
      <c r="J11" s="38"/>
      <c r="K11" s="38"/>
      <c r="L11" s="38"/>
      <c r="M11" s="38"/>
      <c r="N11" s="38"/>
    </row>
    <row r="13" spans="1:16" ht="10.8" thickBot="1">
      <c r="B13" s="32" t="s">
        <v>89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1:16">
      <c r="B14" s="52" t="s">
        <v>116</v>
      </c>
      <c r="C14" s="57"/>
      <c r="D14" s="48"/>
      <c r="E14" s="48"/>
      <c r="F14" s="49">
        <v>37</v>
      </c>
      <c r="G14" s="53">
        <v>134</v>
      </c>
      <c r="H14" s="54"/>
      <c r="I14" s="55">
        <v>2</v>
      </c>
      <c r="J14" s="54"/>
      <c r="K14" s="53"/>
      <c r="L14" s="56"/>
      <c r="M14" s="53"/>
      <c r="N14" s="54">
        <v>1</v>
      </c>
      <c r="O14" s="35">
        <f t="shared" ref="O14:O15" si="3">SUM(F14:N14)</f>
        <v>174</v>
      </c>
      <c r="P14" s="36">
        <f t="shared" ref="P14:P15" si="4">(D14*$D$3)+(E14*$E$3)+(F14*$F$3)+(G14*$G$3)+(H14*$H$3)+(I14*$I$3)+(J14*$J$3)+(K14*$K$3)+(L14*$L$3)+(M14*$M$3)+(N14*$N$3)</f>
        <v>40.200000000000003</v>
      </c>
    </row>
    <row r="15" spans="1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1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134</v>
      </c>
      <c r="H16" s="40">
        <f t="shared" si="5"/>
        <v>0</v>
      </c>
      <c r="I16" s="40">
        <f t="shared" si="5"/>
        <v>2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1</v>
      </c>
      <c r="O16" s="41">
        <f t="shared" si="5"/>
        <v>174</v>
      </c>
      <c r="P16" s="42">
        <f t="shared" si="5"/>
        <v>40.200000000000003</v>
      </c>
    </row>
    <row r="19" spans="2:16" ht="10.8" thickBot="1">
      <c r="B19" s="32" t="s">
        <v>90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117</v>
      </c>
      <c r="C20" s="57"/>
      <c r="D20" s="48"/>
      <c r="E20" s="48"/>
      <c r="F20" s="49"/>
      <c r="G20" s="53">
        <v>7</v>
      </c>
      <c r="H20" s="54"/>
      <c r="I20" s="55">
        <v>4</v>
      </c>
      <c r="J20" s="54"/>
      <c r="K20" s="53">
        <v>10</v>
      </c>
      <c r="L20" s="56"/>
      <c r="M20" s="53"/>
      <c r="N20" s="54">
        <v>1</v>
      </c>
      <c r="O20" s="35">
        <f t="shared" ref="O20:O21" si="6">SUM(F20:N20)</f>
        <v>22</v>
      </c>
      <c r="P20" s="36">
        <f t="shared" ref="P20:P21" si="7">(D20*$D$3)+(E20*$E$3)+(F20*$F$3)+(G20*$G$3)+(H20*$H$3)+(I20*$I$3)+(J20*$J$3)+(K20*$K$3)+(L20*$L$3)+(M20*$M$3)+(N20*$N$3)</f>
        <v>15.75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t="10.8" thickBot="1">
      <c r="B22" s="37" t="s">
        <v>21</v>
      </c>
      <c r="C22" s="37">
        <f>SUM(C21:C21)</f>
        <v>0</v>
      </c>
      <c r="D22" s="37">
        <f>SUM(D20:D21)</f>
        <v>0</v>
      </c>
      <c r="E22" s="37">
        <f>SUM(E20:E21)</f>
        <v>0</v>
      </c>
      <c r="F22" s="37">
        <f>SUM(F21:F21)</f>
        <v>0</v>
      </c>
      <c r="G22" s="40">
        <f t="shared" ref="G22:P22" si="8">SUM(G20:G21)</f>
        <v>7</v>
      </c>
      <c r="H22" s="40">
        <f t="shared" si="8"/>
        <v>0</v>
      </c>
      <c r="I22" s="40">
        <f t="shared" si="8"/>
        <v>4</v>
      </c>
      <c r="J22" s="40">
        <f t="shared" si="8"/>
        <v>0</v>
      </c>
      <c r="K22" s="40">
        <f t="shared" si="8"/>
        <v>10</v>
      </c>
      <c r="L22" s="40">
        <f t="shared" si="8"/>
        <v>0</v>
      </c>
      <c r="M22" s="40">
        <f t="shared" si="8"/>
        <v>0</v>
      </c>
      <c r="N22" s="40">
        <f t="shared" si="8"/>
        <v>1</v>
      </c>
      <c r="O22" s="41">
        <f t="shared" si="8"/>
        <v>22</v>
      </c>
      <c r="P22" s="42">
        <f t="shared" si="8"/>
        <v>15.75</v>
      </c>
    </row>
    <row r="24" spans="2:16" hidden="1">
      <c r="B24" s="44"/>
      <c r="C24" s="44"/>
      <c r="D24" s="44"/>
      <c r="E24" s="44"/>
      <c r="F24" s="44"/>
      <c r="G24" s="45"/>
      <c r="H24" s="45"/>
      <c r="I24" s="45"/>
      <c r="J24" s="45"/>
      <c r="K24" s="45"/>
      <c r="L24" s="45"/>
      <c r="M24" s="45"/>
      <c r="N24" s="45"/>
      <c r="O24" s="50"/>
      <c r="P24" s="51"/>
    </row>
    <row r="25" spans="2:16" ht="10.8" hidden="1" thickBot="1">
      <c r="B25" s="32" t="s">
        <v>91</v>
      </c>
      <c r="C25" s="32"/>
      <c r="D25" s="32"/>
      <c r="E25" s="32"/>
      <c r="F25" s="33"/>
      <c r="G25" s="33"/>
      <c r="H25" s="33"/>
      <c r="I25" s="33"/>
      <c r="J25" s="33"/>
      <c r="K25" s="33"/>
      <c r="L25" s="33"/>
      <c r="M25" s="33"/>
      <c r="N25" s="33"/>
      <c r="O25" s="34"/>
      <c r="P25" s="34"/>
    </row>
    <row r="26" spans="2:16" hidden="1">
      <c r="B26" s="52"/>
      <c r="C26" s="5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ref="O26:O28" si="9">SUM(F26:N26)</f>
        <v>0</v>
      </c>
      <c r="P26" s="36">
        <f t="shared" ref="P26:P28" si="10">(D26*$D$3)+(E26*$E$3)+(F26*$F$3)+(G26*$G$3)+(H26*$H$3)+(I26*$I$3)+(J26*$J$3)+(K26*$K$3)+(L26*$L$3)+(M26*$M$3)+(N26*$N$3)</f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9"/>
        <v>0</v>
      </c>
      <c r="P27" s="36">
        <f t="shared" si="10"/>
        <v>0</v>
      </c>
    </row>
    <row r="28" spans="2:16" hidden="1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9"/>
        <v>0</v>
      </c>
      <c r="P28" s="36">
        <f t="shared" si="10"/>
        <v>0</v>
      </c>
    </row>
    <row r="29" spans="2:16" ht="10.8" hidden="1" thickBot="1">
      <c r="B29" s="37" t="s">
        <v>21</v>
      </c>
      <c r="C29" s="37">
        <f t="shared" ref="C29:P29" si="11">SUM(C26:C28)</f>
        <v>0</v>
      </c>
      <c r="D29" s="37">
        <f t="shared" si="11"/>
        <v>0</v>
      </c>
      <c r="E29" s="37">
        <f t="shared" si="11"/>
        <v>0</v>
      </c>
      <c r="F29" s="37">
        <f t="shared" si="11"/>
        <v>0</v>
      </c>
      <c r="G29" s="40">
        <f t="shared" si="11"/>
        <v>0</v>
      </c>
      <c r="H29" s="40">
        <f t="shared" si="11"/>
        <v>0</v>
      </c>
      <c r="I29" s="40">
        <f t="shared" si="11"/>
        <v>0</v>
      </c>
      <c r="J29" s="40">
        <f t="shared" si="11"/>
        <v>0</v>
      </c>
      <c r="K29" s="40">
        <f t="shared" si="11"/>
        <v>0</v>
      </c>
      <c r="L29" s="40">
        <f t="shared" si="11"/>
        <v>0</v>
      </c>
      <c r="M29" s="40">
        <f t="shared" si="11"/>
        <v>0</v>
      </c>
      <c r="N29" s="40">
        <f t="shared" si="11"/>
        <v>0</v>
      </c>
      <c r="O29" s="41">
        <f t="shared" si="11"/>
        <v>0</v>
      </c>
      <c r="P29" s="42">
        <f t="shared" si="11"/>
        <v>0</v>
      </c>
    </row>
    <row r="30" spans="2:16" hidden="1">
      <c r="B30" s="44"/>
      <c r="C30" s="44"/>
      <c r="D30" s="44"/>
      <c r="E30" s="44"/>
      <c r="F30" s="44"/>
      <c r="G30" s="45"/>
      <c r="H30" s="45"/>
      <c r="I30" s="45"/>
      <c r="J30" s="45"/>
      <c r="K30" s="45"/>
      <c r="L30" s="45"/>
      <c r="M30" s="45"/>
      <c r="N30" s="45"/>
      <c r="O30" s="50"/>
      <c r="P30" s="51"/>
    </row>
    <row r="31" spans="2:16" ht="13.2">
      <c r="B31" s="2"/>
      <c r="C31" s="2"/>
      <c r="D31" s="2"/>
      <c r="E31" s="2"/>
      <c r="F31" s="43"/>
      <c r="G31" s="43"/>
      <c r="H31" s="43"/>
      <c r="I31" s="43"/>
      <c r="J31" s="43"/>
      <c r="K31" s="43"/>
      <c r="L31" s="43"/>
      <c r="M31" s="43"/>
      <c r="N31" s="43"/>
      <c r="O31" s="2"/>
      <c r="P31" s="2"/>
    </row>
    <row r="32" spans="2:16">
      <c r="M32" s="44" t="s">
        <v>21</v>
      </c>
      <c r="O32" s="45">
        <f>O10+O16+O22+O29</f>
        <v>2128</v>
      </c>
      <c r="P32" s="46">
        <f>P10+P16+P22+P29</f>
        <v>814.45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10" sqref="B10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106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71</v>
      </c>
      <c r="C9" s="98"/>
      <c r="D9" s="90"/>
      <c r="E9" s="90"/>
      <c r="F9" s="113"/>
      <c r="G9" s="114">
        <v>11</v>
      </c>
      <c r="H9" s="115"/>
      <c r="I9" s="94"/>
      <c r="J9" s="115"/>
      <c r="K9" s="114">
        <v>2</v>
      </c>
      <c r="L9" s="95"/>
      <c r="M9" s="114"/>
      <c r="N9" s="115">
        <v>3</v>
      </c>
      <c r="O9" s="96">
        <f t="shared" ref="O9" si="0">SUM(F9:N9)</f>
        <v>16</v>
      </c>
      <c r="P9" s="97">
        <f>(D9*$D$5)+(E9*$E$5)+(F9*$F$5)+(G9*$G$5)+(H9*$H$5)+(I9*$I$5)+(J9*$J$5)+(K9*$K$5)+(L9*$L$5)+(M9*$M$5)+(N9*$N$5)</f>
        <v>10.75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11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2</v>
      </c>
      <c r="L11" s="99">
        <f t="shared" si="2"/>
        <v>0</v>
      </c>
      <c r="M11" s="99">
        <f t="shared" si="2"/>
        <v>0</v>
      </c>
      <c r="N11" s="99">
        <f t="shared" si="2"/>
        <v>3</v>
      </c>
      <c r="O11" s="99">
        <f t="shared" si="2"/>
        <v>16</v>
      </c>
      <c r="P11" s="99">
        <f t="shared" si="2"/>
        <v>10.75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6"/>
  <sheetViews>
    <sheetView zoomScaleNormal="100" workbookViewId="0">
      <selection activeCell="O10" sqref="O10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106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123</v>
      </c>
      <c r="C8" s="134"/>
      <c r="D8" s="47"/>
      <c r="E8" s="48"/>
      <c r="F8" s="49">
        <v>2</v>
      </c>
      <c r="G8" s="53">
        <v>2</v>
      </c>
      <c r="H8" s="54"/>
      <c r="I8" s="55">
        <v>1</v>
      </c>
      <c r="J8" s="54"/>
      <c r="K8" s="53"/>
      <c r="L8" s="56"/>
      <c r="M8" s="53">
        <v>10</v>
      </c>
      <c r="N8" s="54">
        <v>14</v>
      </c>
      <c r="O8" s="110">
        <f>SUM(F8:N8)+(E8*18)+(D8*9)</f>
        <v>29</v>
      </c>
      <c r="P8" s="36">
        <f t="shared" ref="P8" si="0">(D8*$D$4)+(E8*$E$4)+(F8*$F$4)+(G8*$G$4)+(H8*$H$4)+(I8*$I$4)+(J8*$J$4)+(K8*$K$4)+(L8*$L$4)+(M8*$M$4)+(N8*$N$4)</f>
        <v>49.2</v>
      </c>
    </row>
    <row r="9" spans="2:16">
      <c r="B9" s="52" t="s">
        <v>124</v>
      </c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>
        <v>3</v>
      </c>
      <c r="O9" s="110">
        <f t="shared" ref="O9:O12" si="1">SUM(F9:N9)</f>
        <v>3</v>
      </c>
      <c r="P9" s="36">
        <f t="shared" ref="P9:P13" si="2">(D9*$D$4)+(E9*$E$4)+(F9*$F$4)+(G9*$G$4)+(H9*$H$4)+(I9*$I$4)+(J9*$J$4)+(K9*$K$4)+(L9*$L$4)+(M9*$M$4)+(N9*$N$4)</f>
        <v>6</v>
      </c>
    </row>
    <row r="10" spans="2:16">
      <c r="B10" s="52" t="s">
        <v>125</v>
      </c>
      <c r="C10" s="134"/>
      <c r="D10" s="47"/>
      <c r="E10" s="48">
        <v>1</v>
      </c>
      <c r="F10" s="49"/>
      <c r="G10" s="53">
        <v>4</v>
      </c>
      <c r="H10" s="54"/>
      <c r="I10" s="55"/>
      <c r="J10" s="54"/>
      <c r="K10" s="53"/>
      <c r="L10" s="56"/>
      <c r="M10" s="53"/>
      <c r="N10" s="54"/>
      <c r="O10" s="110">
        <f>SUM(F10:N10)+(E10*18)+(D10*9)</f>
        <v>22</v>
      </c>
      <c r="P10" s="36">
        <f t="shared" si="2"/>
        <v>73</v>
      </c>
    </row>
    <row r="11" spans="2:16">
      <c r="B11" s="52" t="s">
        <v>126</v>
      </c>
      <c r="C11" s="134"/>
      <c r="D11" s="47">
        <v>3</v>
      </c>
      <c r="E11" s="48">
        <v>1</v>
      </c>
      <c r="F11" s="49">
        <v>20</v>
      </c>
      <c r="G11" s="53"/>
      <c r="H11" s="54"/>
      <c r="I11" s="55"/>
      <c r="J11" s="54"/>
      <c r="K11" s="53"/>
      <c r="L11" s="56"/>
      <c r="M11" s="53"/>
      <c r="N11" s="54"/>
      <c r="O11" s="110">
        <f>SUM(F11:N11)+(E11*18)+(D11*9)</f>
        <v>65</v>
      </c>
      <c r="P11" s="36">
        <f t="shared" si="2"/>
        <v>182</v>
      </c>
    </row>
    <row r="12" spans="2:16">
      <c r="B12" s="52" t="s">
        <v>127</v>
      </c>
      <c r="C12" s="134"/>
      <c r="D12" s="47"/>
      <c r="E12" s="48"/>
      <c r="F12" s="49"/>
      <c r="G12" s="53">
        <v>23</v>
      </c>
      <c r="H12" s="54"/>
      <c r="I12" s="55">
        <v>1</v>
      </c>
      <c r="J12" s="54"/>
      <c r="K12" s="53"/>
      <c r="L12" s="56"/>
      <c r="M12" s="53"/>
      <c r="N12" s="54"/>
      <c r="O12" s="110">
        <f t="shared" si="1"/>
        <v>24</v>
      </c>
      <c r="P12" s="36">
        <f t="shared" si="2"/>
        <v>6.25</v>
      </c>
    </row>
    <row r="13" spans="2:16">
      <c r="B13" s="52" t="s">
        <v>128</v>
      </c>
      <c r="C13" s="134"/>
      <c r="D13" s="47"/>
      <c r="E13" s="48"/>
      <c r="F13" s="49"/>
      <c r="G13" s="53">
        <v>100</v>
      </c>
      <c r="H13" s="54"/>
      <c r="I13" s="55"/>
      <c r="J13" s="54"/>
      <c r="K13" s="53"/>
      <c r="L13" s="56"/>
      <c r="M13" s="53"/>
      <c r="N13" s="54"/>
      <c r="O13" s="110">
        <f>SUM(F13:N13)+(E13*18)+(D13*9)</f>
        <v>100</v>
      </c>
      <c r="P13" s="36">
        <f t="shared" si="2"/>
        <v>25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ref="O14" si="3">SUM(F14:N14)</f>
        <v>0</v>
      </c>
      <c r="P14" s="36">
        <f t="shared" ref="P14" si="4">(D14*$D$4)+(E14*$E$4)+(F14*$F$4)+(G14*$G$4)+(H14*$H$4)+(I14*$I$4)+(J14*$J$4)+(K14*$K$4)+(L14*$L$4)+(M14*$M$4)+(N14*$N$4)</f>
        <v>0</v>
      </c>
    </row>
    <row r="15" spans="2:16" ht="10.8" thickBot="1">
      <c r="B15" s="37" t="s">
        <v>21</v>
      </c>
      <c r="C15" s="37">
        <f t="shared" ref="C15:P15" si="5">SUM(C8:C14)</f>
        <v>0</v>
      </c>
      <c r="D15" s="37">
        <f t="shared" si="5"/>
        <v>3</v>
      </c>
      <c r="E15" s="37">
        <f t="shared" si="5"/>
        <v>2</v>
      </c>
      <c r="F15" s="37">
        <f t="shared" si="5"/>
        <v>22</v>
      </c>
      <c r="G15" s="37">
        <f t="shared" si="5"/>
        <v>129</v>
      </c>
      <c r="H15" s="37">
        <f t="shared" si="5"/>
        <v>0</v>
      </c>
      <c r="I15" s="37">
        <f t="shared" si="5"/>
        <v>2</v>
      </c>
      <c r="J15" s="37">
        <f t="shared" si="5"/>
        <v>0</v>
      </c>
      <c r="K15" s="37">
        <f t="shared" si="5"/>
        <v>0</v>
      </c>
      <c r="L15" s="37">
        <f t="shared" si="5"/>
        <v>0</v>
      </c>
      <c r="M15" s="37">
        <f t="shared" si="5"/>
        <v>10</v>
      </c>
      <c r="N15" s="37">
        <f t="shared" si="5"/>
        <v>17</v>
      </c>
      <c r="O15" s="37">
        <f t="shared" si="5"/>
        <v>243</v>
      </c>
      <c r="P15" s="37">
        <f t="shared" si="5"/>
        <v>341.45</v>
      </c>
    </row>
    <row r="16" spans="2:16">
      <c r="F16" s="38"/>
      <c r="G16" s="38"/>
      <c r="H16" s="38"/>
      <c r="I16" s="38"/>
      <c r="J16" s="38"/>
      <c r="K16" s="38"/>
      <c r="L16" s="38"/>
      <c r="M16" s="38"/>
      <c r="N16" s="38"/>
    </row>
    <row r="17" spans="2:16" hidden="1"/>
    <row r="18" spans="2:16" ht="10.8" hidden="1" thickBot="1">
      <c r="B18" s="32" t="s">
        <v>74</v>
      </c>
      <c r="C18" s="32"/>
      <c r="D18" s="32"/>
      <c r="E18" s="32"/>
      <c r="F18" s="33"/>
      <c r="G18" s="33"/>
      <c r="H18" s="33"/>
      <c r="I18" s="33"/>
      <c r="J18" s="33"/>
      <c r="K18" s="33"/>
      <c r="L18" s="33"/>
      <c r="M18" s="33"/>
      <c r="N18" s="33"/>
      <c r="O18" s="34"/>
      <c r="P18" s="34"/>
    </row>
    <row r="19" spans="2:16" ht="12" hidden="1" customHeight="1">
      <c r="B19" s="148"/>
      <c r="C19" s="47"/>
      <c r="D19" s="48"/>
      <c r="E19" s="48"/>
      <c r="F19" s="152"/>
      <c r="G19" s="149"/>
      <c r="H19" s="54"/>
      <c r="I19" s="150"/>
      <c r="J19" s="54"/>
      <c r="K19" s="149"/>
      <c r="L19" s="151"/>
      <c r="M19" s="53"/>
      <c r="N19" s="103"/>
      <c r="O19" s="35">
        <f>SUM(F19:N19)</f>
        <v>0</v>
      </c>
      <c r="P19" s="36">
        <f t="shared" ref="P19:P20" si="6">(D19*$D$4)+(E19*$E$4)+(F19*$F$4)+(G19*$G$4)+(H19*$H$4)+(I19*$I$4)+(J19*$J$4)+(K19*$K$4)+(L19*$L$4)+(M19*$M$4)+(N19*$N$4)</f>
        <v>0</v>
      </c>
    </row>
    <row r="20" spans="2:16" hidden="1">
      <c r="B20" s="148"/>
      <c r="C20" s="47"/>
      <c r="D20" s="48"/>
      <c r="E20" s="48"/>
      <c r="F20" s="104"/>
      <c r="G20" s="106"/>
      <c r="H20" s="105"/>
      <c r="I20" s="106"/>
      <c r="J20" s="107"/>
      <c r="K20" s="106"/>
      <c r="L20" s="107"/>
      <c r="M20" s="108"/>
      <c r="N20" s="103"/>
      <c r="O20" s="35">
        <f>SUM(F20:N20)</f>
        <v>0</v>
      </c>
      <c r="P20" s="36">
        <f t="shared" si="6"/>
        <v>0</v>
      </c>
    </row>
    <row r="21" spans="2:16" ht="10.8" hidden="1" thickBot="1">
      <c r="B21" s="37" t="s">
        <v>21</v>
      </c>
      <c r="C21" s="37">
        <f t="shared" ref="C21:P21" si="7">SUM(C19:C20)</f>
        <v>0</v>
      </c>
      <c r="D21" s="37">
        <f t="shared" si="7"/>
        <v>0</v>
      </c>
      <c r="E21" s="37">
        <f t="shared" si="7"/>
        <v>0</v>
      </c>
      <c r="F21" s="37">
        <f t="shared" si="7"/>
        <v>0</v>
      </c>
      <c r="G21" s="37">
        <f t="shared" si="7"/>
        <v>0</v>
      </c>
      <c r="H21" s="37">
        <f t="shared" si="7"/>
        <v>0</v>
      </c>
      <c r="I21" s="37">
        <f t="shared" si="7"/>
        <v>0</v>
      </c>
      <c r="J21" s="37">
        <f t="shared" si="7"/>
        <v>0</v>
      </c>
      <c r="K21" s="37">
        <f t="shared" si="7"/>
        <v>0</v>
      </c>
      <c r="L21" s="37">
        <f t="shared" si="7"/>
        <v>0</v>
      </c>
      <c r="M21" s="37">
        <f t="shared" si="7"/>
        <v>0</v>
      </c>
      <c r="N21" s="37">
        <f t="shared" si="7"/>
        <v>0</v>
      </c>
      <c r="O21" s="37">
        <f t="shared" si="7"/>
        <v>0</v>
      </c>
      <c r="P21" s="109">
        <f t="shared" si="7"/>
        <v>0</v>
      </c>
    </row>
    <row r="22" spans="2:16" hidden="1"/>
    <row r="23" spans="2:16" hidden="1"/>
    <row r="24" spans="2:16" ht="10.8" hidden="1" thickBot="1">
      <c r="B24" s="32" t="s">
        <v>92</v>
      </c>
      <c r="C24" s="32"/>
      <c r="D24" s="32"/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4"/>
      <c r="P24" s="34"/>
    </row>
    <row r="25" spans="2:16" ht="12" hidden="1" customHeight="1">
      <c r="B25" s="183"/>
      <c r="C25" s="47"/>
      <c r="D25" s="48"/>
      <c r="E25" s="48"/>
      <c r="F25" s="152"/>
      <c r="G25" s="149"/>
      <c r="H25" s="54"/>
      <c r="I25" s="150"/>
      <c r="J25" s="54"/>
      <c r="K25" s="149"/>
      <c r="L25" s="151"/>
      <c r="M25" s="53"/>
      <c r="N25" s="103"/>
      <c r="O25" s="110">
        <f>SUM(F25:N25)+(E25*18)+(D25*9)</f>
        <v>0</v>
      </c>
      <c r="P25" s="36">
        <f t="shared" ref="P25:P26" si="8">(D25*$D$4)+(E25*$E$4)+(F25*$F$4)+(G25*$G$4)+(H25*$H$4)+(I25*$I$4)+(J25*$J$4)+(K25*$K$4)+(L25*$L$4)+(M25*$M$4)+(N25*$N$4)</f>
        <v>0</v>
      </c>
    </row>
    <row r="26" spans="2:16" hidden="1">
      <c r="B26" s="148"/>
      <c r="C26" s="47"/>
      <c r="D26" s="48"/>
      <c r="E26" s="48"/>
      <c r="F26" s="104"/>
      <c r="G26" s="106"/>
      <c r="H26" s="105"/>
      <c r="I26" s="106"/>
      <c r="J26" s="107"/>
      <c r="K26" s="106"/>
      <c r="L26" s="107"/>
      <c r="M26" s="108"/>
      <c r="N26" s="103"/>
      <c r="O26" s="35">
        <f>SUM(F26:N26)</f>
        <v>0</v>
      </c>
      <c r="P26" s="36">
        <f t="shared" si="8"/>
        <v>0</v>
      </c>
    </row>
    <row r="27" spans="2:16" ht="10.8" hidden="1" thickBot="1">
      <c r="B27" s="37" t="s">
        <v>21</v>
      </c>
      <c r="C27" s="37">
        <f t="shared" ref="C27:P27" si="9">SUM(C25:C26)</f>
        <v>0</v>
      </c>
      <c r="D27" s="37">
        <f t="shared" si="9"/>
        <v>0</v>
      </c>
      <c r="E27" s="37">
        <f t="shared" si="9"/>
        <v>0</v>
      </c>
      <c r="F27" s="37">
        <f t="shared" si="9"/>
        <v>0</v>
      </c>
      <c r="G27" s="37">
        <f t="shared" si="9"/>
        <v>0</v>
      </c>
      <c r="H27" s="37">
        <f t="shared" si="9"/>
        <v>0</v>
      </c>
      <c r="I27" s="37">
        <f t="shared" si="9"/>
        <v>0</v>
      </c>
      <c r="J27" s="37">
        <f t="shared" si="9"/>
        <v>0</v>
      </c>
      <c r="K27" s="37">
        <f t="shared" si="9"/>
        <v>0</v>
      </c>
      <c r="L27" s="37">
        <f t="shared" si="9"/>
        <v>0</v>
      </c>
      <c r="M27" s="37">
        <f t="shared" si="9"/>
        <v>0</v>
      </c>
      <c r="N27" s="37">
        <f t="shared" si="9"/>
        <v>0</v>
      </c>
      <c r="O27" s="37">
        <f t="shared" si="9"/>
        <v>0</v>
      </c>
      <c r="P27" s="109">
        <f t="shared" si="9"/>
        <v>0</v>
      </c>
    </row>
    <row r="28" spans="2:16" hidden="1"/>
    <row r="29" spans="2:16" hidden="1"/>
    <row r="30" spans="2:16" ht="10.8" hidden="1" thickBot="1">
      <c r="B30" s="32" t="s">
        <v>36</v>
      </c>
      <c r="C30" s="32"/>
      <c r="D30" s="32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4"/>
      <c r="P30" s="34"/>
    </row>
    <row r="31" spans="2:16" hidden="1">
      <c r="B31" s="52"/>
      <c r="C31" s="5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>SUM(F31:N31)</f>
        <v>0</v>
      </c>
      <c r="P31" s="36">
        <f t="shared" ref="P31:P33" si="10">(D31*$D$4)+(E31*$E$4)+(F31*$F$4)+(G31*$G$4)+(H31*$H$4)+(I31*$I$4)+(J31*$J$4)+(K31*$K$4)+(L31*$L$4)+(M31*$M$4)+(N31*$N$4)</f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110">
        <f>SUM(F32:N32)+(E32*18)+(D32*9)</f>
        <v>0</v>
      </c>
      <c r="P32" s="36">
        <f t="shared" si="10"/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>SUM(C33:N33)</f>
        <v>0</v>
      </c>
      <c r="P33" s="36">
        <f t="shared" si="10"/>
        <v>0</v>
      </c>
    </row>
    <row r="34" spans="2:16" ht="10.8" hidden="1" thickBot="1">
      <c r="B34" s="37" t="s">
        <v>21</v>
      </c>
      <c r="C34" s="37">
        <f>SUM(C31:C32)</f>
        <v>0</v>
      </c>
      <c r="D34" s="37">
        <f>SUM(D31:D32)</f>
        <v>0</v>
      </c>
      <c r="E34" s="37">
        <f>SUM(E31:E32)</f>
        <v>0</v>
      </c>
      <c r="F34" s="37">
        <f t="shared" ref="F34:P34" si="11">SUM(F31:F33)</f>
        <v>0</v>
      </c>
      <c r="G34" s="37">
        <f t="shared" si="11"/>
        <v>0</v>
      </c>
      <c r="H34" s="37">
        <f t="shared" si="11"/>
        <v>0</v>
      </c>
      <c r="I34" s="37">
        <f t="shared" si="11"/>
        <v>0</v>
      </c>
      <c r="J34" s="37">
        <f t="shared" si="11"/>
        <v>0</v>
      </c>
      <c r="K34" s="37">
        <f t="shared" si="11"/>
        <v>0</v>
      </c>
      <c r="L34" s="37">
        <f t="shared" si="11"/>
        <v>0</v>
      </c>
      <c r="M34" s="37">
        <f t="shared" si="11"/>
        <v>0</v>
      </c>
      <c r="N34" s="37">
        <f t="shared" si="11"/>
        <v>0</v>
      </c>
      <c r="O34" s="37">
        <f t="shared" si="11"/>
        <v>0</v>
      </c>
      <c r="P34" s="109">
        <f t="shared" si="11"/>
        <v>0</v>
      </c>
    </row>
    <row r="35" spans="2:16"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6"/>
    </row>
    <row r="36" spans="2:16">
      <c r="N36" s="112" t="s">
        <v>28</v>
      </c>
      <c r="O36" s="111">
        <f>SUM(O21+O15+O27+O34)</f>
        <v>243</v>
      </c>
      <c r="P36" s="178">
        <f>SUM(P21+P15+P27+P34)</f>
        <v>341.45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106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36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15" sqref="O15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106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121</v>
      </c>
      <c r="C7" s="147"/>
      <c r="D7" s="141"/>
      <c r="E7" s="141"/>
      <c r="F7" s="142">
        <v>38</v>
      </c>
      <c r="G7" s="143">
        <v>83</v>
      </c>
      <c r="H7" s="144"/>
      <c r="I7" s="145">
        <v>26</v>
      </c>
      <c r="J7" s="144"/>
      <c r="K7" s="143">
        <v>9</v>
      </c>
      <c r="L7" s="146"/>
      <c r="M7" s="143">
        <v>37</v>
      </c>
      <c r="N7" s="144"/>
      <c r="O7" s="35">
        <f t="shared" ref="O7" si="0">SUM(F7:N7)</f>
        <v>193</v>
      </c>
      <c r="P7" s="36">
        <f>(D7*$D$3)+(E7*$E$3)+(F7*$F$3)+(G7*$G$3)+(H7*$H$3)+(I7*$I$3)+(J7*$J$3)+(K7*$K$3)+(L7*$L$3)+(M7*$M$3)+(N7*$N$3)</f>
        <v>120.55</v>
      </c>
    </row>
    <row r="8" spans="2:16">
      <c r="B8" s="52" t="s">
        <v>122</v>
      </c>
      <c r="C8" s="147"/>
      <c r="D8" s="141"/>
      <c r="E8" s="141"/>
      <c r="F8" s="142"/>
      <c r="G8" s="143"/>
      <c r="H8" s="144"/>
      <c r="I8" s="145">
        <v>115</v>
      </c>
      <c r="J8" s="144"/>
      <c r="K8" s="143"/>
      <c r="L8" s="146"/>
      <c r="M8" s="143"/>
      <c r="N8" s="144"/>
      <c r="O8" s="35">
        <f t="shared" ref="O8" si="1">SUM(F8:N8)</f>
        <v>115</v>
      </c>
      <c r="P8" s="36">
        <f t="shared" ref="P8" si="2">(D8*$D$3)+(E8*$E$3)+(F8*$F$3)+(G8*$G$3)+(H8*$H$3)+(I8*$I$3)+(J8*$J$3)+(K8*$K$3)+(L8*$L$3)+(M8*$M$3)+(N8*$N$3)</f>
        <v>57.5</v>
      </c>
    </row>
    <row r="9" spans="2:16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ref="O9" si="3">SUM(F9:N9)</f>
        <v>0</v>
      </c>
      <c r="P9" s="36">
        <f t="shared" ref="P9" si="4">(D9*$D$3)+(E9*$E$3)+(F9*$F$3)+(G9*$G$3)+(H9*$H$3)+(I9*$I$3)+(J9*$J$3)+(K9*$K$3)+(L9*$L$3)+(M9*$M$3)+(N9*$N$3)</f>
        <v>0</v>
      </c>
    </row>
    <row r="10" spans="2:16">
      <c r="B10" s="126"/>
      <c r="C10" s="133"/>
      <c r="D10" s="127"/>
      <c r="E10" s="127"/>
      <c r="F10" s="128"/>
      <c r="G10" s="129"/>
      <c r="H10" s="130"/>
      <c r="I10" s="131"/>
      <c r="J10" s="130"/>
      <c r="K10" s="129"/>
      <c r="L10" s="132"/>
      <c r="M10" s="129"/>
      <c r="N10" s="130"/>
      <c r="O10" s="35">
        <f>SUM(F10:N10)</f>
        <v>0</v>
      </c>
      <c r="P10" s="36">
        <f t="shared" ref="P10" si="5">(D10*$D$3)+(E10*$E$3)+(F10*$F$3)+(G10*$G$3)+(H10*$H$3)+(I10*$I$3)+(J10*$J$3)+(K10*$K$3)+(L10*$L$3)+(M10*$M$3)+(N10*$N$3)</f>
        <v>0</v>
      </c>
    </row>
    <row r="11" spans="2:16" ht="10.8" thickBot="1">
      <c r="B11" s="37" t="s">
        <v>21</v>
      </c>
      <c r="C11" s="37">
        <f t="shared" ref="C11:P11" si="6">SUM(C7:C10)</f>
        <v>0</v>
      </c>
      <c r="D11" s="37">
        <f t="shared" si="6"/>
        <v>0</v>
      </c>
      <c r="E11" s="37">
        <f t="shared" si="6"/>
        <v>0</v>
      </c>
      <c r="F11" s="37">
        <f t="shared" si="6"/>
        <v>38</v>
      </c>
      <c r="G11" s="37">
        <f t="shared" si="6"/>
        <v>83</v>
      </c>
      <c r="H11" s="37">
        <f t="shared" si="6"/>
        <v>0</v>
      </c>
      <c r="I11" s="37">
        <f t="shared" si="6"/>
        <v>141</v>
      </c>
      <c r="J11" s="37">
        <f t="shared" si="6"/>
        <v>0</v>
      </c>
      <c r="K11" s="37">
        <f t="shared" si="6"/>
        <v>9</v>
      </c>
      <c r="L11" s="37">
        <f t="shared" si="6"/>
        <v>0</v>
      </c>
      <c r="M11" s="37">
        <f t="shared" si="6"/>
        <v>37</v>
      </c>
      <c r="N11" s="37">
        <f t="shared" si="6"/>
        <v>0</v>
      </c>
      <c r="O11" s="37">
        <f t="shared" si="6"/>
        <v>308</v>
      </c>
      <c r="P11" s="37">
        <f t="shared" si="6"/>
        <v>178.05</v>
      </c>
    </row>
    <row r="12" spans="2:16">
      <c r="F12" s="38"/>
      <c r="G12" s="38"/>
      <c r="H12" s="38"/>
      <c r="I12" s="38"/>
      <c r="J12" s="38"/>
      <c r="K12" s="38"/>
      <c r="L12" s="38"/>
      <c r="M12" s="38"/>
      <c r="N12" s="38"/>
    </row>
    <row r="13" spans="2:16">
      <c r="B13" s="13"/>
      <c r="C13" s="13"/>
      <c r="D13" s="13"/>
      <c r="E13" s="13"/>
      <c r="F13" s="30"/>
      <c r="G13" s="30"/>
      <c r="H13" s="30"/>
      <c r="I13" s="30"/>
      <c r="J13" s="30"/>
      <c r="K13" s="30"/>
      <c r="L13" s="30"/>
      <c r="M13" s="30"/>
      <c r="N13" s="30"/>
      <c r="O13" s="13"/>
      <c r="P13" s="13"/>
    </row>
    <row r="14" spans="2:16" ht="10.8" thickBot="1">
      <c r="B14" s="32" t="s">
        <v>29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52" t="s">
        <v>46</v>
      </c>
      <c r="C15" s="57"/>
      <c r="D15" s="48">
        <v>5</v>
      </c>
      <c r="E15" s="48">
        <v>1</v>
      </c>
      <c r="F15" s="49"/>
      <c r="G15" s="53">
        <v>1770</v>
      </c>
      <c r="H15" s="54"/>
      <c r="I15" s="55"/>
      <c r="J15" s="54"/>
      <c r="K15" s="53"/>
      <c r="L15" s="56"/>
      <c r="M15" s="53">
        <v>297</v>
      </c>
      <c r="N15" s="54"/>
      <c r="O15" s="110">
        <f>SUM(F15:N15)+(E15*18)+(D15*9)</f>
        <v>2130</v>
      </c>
      <c r="P15" s="36">
        <f t="shared" ref="P15:P16" si="7">(D15*$D$3)+(E15*$E$3)+(F15*$F$3)+(G15*$G$3)+(H15*$H$3)+(I15*$I$3)+(J15*$J$3)+(K15*$K$3)+(L15*$L$3)+(M15*$M$3)+(N15*$N$3)</f>
        <v>1288.5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>SUM(F16:N16)</f>
        <v>0</v>
      </c>
      <c r="P16" s="36">
        <f t="shared" si="7"/>
        <v>0</v>
      </c>
    </row>
    <row r="17" spans="2:16" ht="10.8" thickBot="1">
      <c r="B17" s="37" t="s">
        <v>21</v>
      </c>
      <c r="C17" s="37">
        <f t="shared" ref="C17:P17" si="8">SUM(C15:C16)</f>
        <v>0</v>
      </c>
      <c r="D17" s="37">
        <f t="shared" si="8"/>
        <v>5</v>
      </c>
      <c r="E17" s="37">
        <f t="shared" si="8"/>
        <v>1</v>
      </c>
      <c r="F17" s="37">
        <f t="shared" si="8"/>
        <v>0</v>
      </c>
      <c r="G17" s="37">
        <f t="shared" si="8"/>
        <v>1770</v>
      </c>
      <c r="H17" s="37">
        <f t="shared" si="8"/>
        <v>0</v>
      </c>
      <c r="I17" s="37">
        <f t="shared" si="8"/>
        <v>0</v>
      </c>
      <c r="J17" s="37">
        <f t="shared" si="8"/>
        <v>0</v>
      </c>
      <c r="K17" s="37">
        <f t="shared" si="8"/>
        <v>0</v>
      </c>
      <c r="L17" s="37">
        <f t="shared" si="8"/>
        <v>0</v>
      </c>
      <c r="M17" s="37">
        <f t="shared" si="8"/>
        <v>297</v>
      </c>
      <c r="N17" s="37">
        <f t="shared" si="8"/>
        <v>0</v>
      </c>
      <c r="O17" s="39">
        <f t="shared" si="8"/>
        <v>2130</v>
      </c>
      <c r="P17" s="39">
        <f t="shared" si="8"/>
        <v>1288.5</v>
      </c>
    </row>
    <row r="18" spans="2:16">
      <c r="G18" s="38"/>
    </row>
    <row r="19" spans="2:16" hidden="1">
      <c r="B19" s="13"/>
      <c r="C19" s="13"/>
      <c r="D19" s="13"/>
      <c r="E19" s="13"/>
      <c r="F19" s="30"/>
      <c r="G19" s="30"/>
      <c r="H19" s="30"/>
      <c r="I19" s="30"/>
      <c r="J19" s="30"/>
      <c r="K19" s="30"/>
      <c r="L19" s="30"/>
      <c r="M19" s="30"/>
      <c r="N19" s="30"/>
      <c r="O19" s="13"/>
      <c r="P19" s="13"/>
    </row>
    <row r="20" spans="2:16" ht="10.8" hidden="1" thickBot="1">
      <c r="B20" s="32" t="s">
        <v>68</v>
      </c>
      <c r="C20" s="32"/>
      <c r="D20" s="32"/>
      <c r="E20" s="32"/>
      <c r="F20" s="33"/>
      <c r="G20" s="33"/>
      <c r="H20" s="33"/>
      <c r="I20" s="33"/>
      <c r="J20" s="33"/>
      <c r="K20" s="33"/>
      <c r="L20" s="33"/>
      <c r="M20" s="33"/>
      <c r="N20" s="33"/>
      <c r="O20" s="34"/>
      <c r="P20" s="34"/>
    </row>
    <row r="21" spans="2:16" hidden="1">
      <c r="B21" s="52"/>
      <c r="C21" s="5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ref="O21:O32" si="9">SUM(F21:N21)</f>
        <v>0</v>
      </c>
      <c r="P21" s="36">
        <f t="shared" ref="P21:P32" si="10">(D21*$D$3)+(E21*$E$3)+(F21*$F$3)+(G21*$G$3)+(H21*$H$3)+(I21*$I$3)+(J21*$J$3)+(K21*$K$3)+(L21*$L$3)+(M21*$M$3)+(N21*$N$3)</f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9"/>
        <v>0</v>
      </c>
      <c r="P22" s="36">
        <f t="shared" si="10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9"/>
        <v>0</v>
      </c>
      <c r="P23" s="36">
        <f t="shared" si="10"/>
        <v>0</v>
      </c>
    </row>
    <row r="24" spans="2:16" hidden="1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si="9"/>
        <v>0</v>
      </c>
      <c r="P24" s="36">
        <f t="shared" si="10"/>
        <v>0</v>
      </c>
    </row>
    <row r="25" spans="2:16" hidden="1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9"/>
        <v>0</v>
      </c>
      <c r="P25" s="36">
        <f t="shared" si="10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9"/>
        <v>0</v>
      </c>
      <c r="P26" s="36">
        <f t="shared" ref="P26:P29" si="11">(D26*$D$3)+(E26*$E$3)+(F26*$F$3)+(G26*$G$3)+(H26*$H$3)+(I26*$I$3)+(J26*$J$3)+(K26*$K$3)+(L26*$L$3)+(M26*$M$3)+(N26*$N$3)</f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9"/>
        <v>0</v>
      </c>
      <c r="P27" s="36">
        <f t="shared" si="11"/>
        <v>0</v>
      </c>
    </row>
    <row r="28" spans="2:16" hidden="1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9"/>
        <v>0</v>
      </c>
      <c r="P28" s="36">
        <f t="shared" si="11"/>
        <v>0</v>
      </c>
    </row>
    <row r="29" spans="2:16" hidden="1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1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ref="P30:P31" si="12">(D30*$D$3)+(E30*$E$3)+(F30*$F$3)+(G30*$G$3)+(H30*$H$3)+(I30*$I$3)+(J30*$J$3)+(K30*$K$3)+(L30*$L$3)+(M30*$M$3)+(N30*$N$3)</f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9"/>
        <v>0</v>
      </c>
      <c r="P31" s="36">
        <f t="shared" si="12"/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9"/>
        <v>0</v>
      </c>
      <c r="P32" s="36">
        <f t="shared" si="10"/>
        <v>0</v>
      </c>
    </row>
    <row r="33" spans="2:16" ht="10.8" hidden="1" thickBot="1">
      <c r="B33" s="37" t="s">
        <v>21</v>
      </c>
      <c r="C33" s="37">
        <f t="shared" ref="C33:P33" si="13">SUM(C21:C32)</f>
        <v>0</v>
      </c>
      <c r="D33" s="37">
        <f t="shared" si="13"/>
        <v>0</v>
      </c>
      <c r="E33" s="37">
        <f t="shared" si="13"/>
        <v>0</v>
      </c>
      <c r="F33" s="37">
        <f t="shared" si="13"/>
        <v>0</v>
      </c>
      <c r="G33" s="37">
        <f t="shared" si="13"/>
        <v>0</v>
      </c>
      <c r="H33" s="37">
        <f t="shared" si="13"/>
        <v>0</v>
      </c>
      <c r="I33" s="37">
        <f t="shared" si="13"/>
        <v>0</v>
      </c>
      <c r="J33" s="37">
        <f t="shared" si="13"/>
        <v>0</v>
      </c>
      <c r="K33" s="37">
        <f t="shared" si="13"/>
        <v>0</v>
      </c>
      <c r="L33" s="37">
        <f t="shared" si="13"/>
        <v>0</v>
      </c>
      <c r="M33" s="37">
        <f t="shared" si="13"/>
        <v>0</v>
      </c>
      <c r="N33" s="37">
        <f t="shared" si="13"/>
        <v>0</v>
      </c>
      <c r="O33" s="39">
        <f t="shared" si="13"/>
        <v>0</v>
      </c>
      <c r="P33" s="39">
        <f t="shared" si="13"/>
        <v>0</v>
      </c>
    </row>
    <row r="34" spans="2:16">
      <c r="G34" s="38"/>
    </row>
    <row r="35" spans="2:16" ht="13.2">
      <c r="B35" s="2"/>
      <c r="C35" s="2"/>
      <c r="D35" s="2"/>
      <c r="E35" s="2"/>
      <c r="F35" s="43"/>
      <c r="G35" s="43"/>
      <c r="H35" s="43"/>
      <c r="I35" s="43"/>
      <c r="J35" s="43"/>
      <c r="K35" s="43"/>
      <c r="L35" s="43"/>
      <c r="M35" s="43"/>
      <c r="N35" s="43"/>
      <c r="O35" s="2"/>
      <c r="P35" s="2"/>
    </row>
    <row r="36" spans="2:16">
      <c r="M36" s="44" t="s">
        <v>21</v>
      </c>
      <c r="O36" s="45">
        <f>O33+O17+O11</f>
        <v>2438</v>
      </c>
      <c r="P36" s="46">
        <f>P33+P17+P11</f>
        <v>1466.55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C53" sqref="C53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106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52" t="s">
        <v>46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 hidden="1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hidden="1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 hidden="1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>
        <v>358</v>
      </c>
      <c r="H14" s="54"/>
      <c r="I14" s="55">
        <v>45</v>
      </c>
      <c r="J14" s="54"/>
      <c r="K14" s="53"/>
      <c r="L14" s="56"/>
      <c r="M14" s="53"/>
      <c r="N14" s="54">
        <v>5</v>
      </c>
      <c r="O14" s="35">
        <f t="shared" ref="O14:O15" si="3">SUM(F14:N14)</f>
        <v>408</v>
      </c>
      <c r="P14" s="36">
        <f t="shared" ref="P14:P15" si="4">(D14*$D$3)+(E14*$E$3)+(F14*$F$3)+(G14*$G$3)+(H14*$H$3)+(I14*$I$3)+(J14*$J$3)+(K14*$K$3)+(L14*$L$3)+(M14*$M$3)+(N14*$N$3)</f>
        <v>122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408</v>
      </c>
      <c r="P16" s="42">
        <f t="shared" si="5"/>
        <v>122</v>
      </c>
    </row>
    <row r="18" spans="2:16" hidden="1"/>
    <row r="19" spans="2:16" ht="10.8" hidden="1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>
        <v>475</v>
      </c>
      <c r="H28" s="54"/>
      <c r="I28" s="55"/>
      <c r="J28" s="54"/>
      <c r="K28" s="53">
        <v>100</v>
      </c>
      <c r="L28" s="56"/>
      <c r="M28" s="53"/>
      <c r="N28" s="54">
        <v>37</v>
      </c>
      <c r="O28" s="35">
        <f t="shared" ref="O28:O30" si="9">SUM(F28:N28)</f>
        <v>612</v>
      </c>
      <c r="P28" s="36">
        <f t="shared" ref="P28:P30" si="10">(D28*$D$3)+(E28*$E$3)+(F28*$F$3)+(G28*$G$3)+(H28*$H$3)+(I28*$I$3)+(J28*$J$3)+(K28*$K$3)+(L28*$L$3)+(M28*$M$3)+(N28*$N$3)</f>
        <v>292.75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475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100</v>
      </c>
      <c r="L31" s="40">
        <f t="shared" si="11"/>
        <v>0</v>
      </c>
      <c r="M31" s="40">
        <f t="shared" si="11"/>
        <v>0</v>
      </c>
      <c r="N31" s="40">
        <f t="shared" si="11"/>
        <v>37</v>
      </c>
      <c r="O31" s="41">
        <f t="shared" si="11"/>
        <v>612</v>
      </c>
      <c r="P31" s="42">
        <f t="shared" si="11"/>
        <v>292.75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idden="1"/>
    <row r="34" spans="2:16" ht="10.8" hidden="1" thickBot="1">
      <c r="B34" s="32" t="s">
        <v>87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idden="1">
      <c r="B35" s="52" t="s">
        <v>46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hidden="1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0" spans="2:16" hidden="1"/>
    <row r="41" spans="2:16" hidden="1"/>
    <row r="42" spans="2:16" ht="10.8" hidden="1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 hidden="1">
      <c r="B43" s="52" t="s">
        <v>46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hidden="1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7" spans="2:16" hidden="1"/>
    <row r="48" spans="2:16" ht="11.25" hidden="1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1020</v>
      </c>
      <c r="P50" s="46">
        <f>P10+P16+P24+P31+P39+P46</f>
        <v>414.75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32"/>
  <sheetViews>
    <sheetView zoomScaleNormal="100" workbookViewId="0">
      <pane xSplit="2" ySplit="4" topLeftCell="C33" activePane="bottomRight" state="frozen"/>
      <selection pane="topRight" activeCell="C1" sqref="C1"/>
      <selection pane="bottomLeft" activeCell="A5" sqref="A5"/>
      <selection pane="bottomRight" activeCell="R119" sqref="R119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106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9" t="s">
        <v>118</v>
      </c>
      <c r="C15" s="153"/>
      <c r="D15" s="154"/>
      <c r="E15" s="154"/>
      <c r="F15" s="155"/>
      <c r="G15" s="156"/>
      <c r="H15" s="157">
        <v>5</v>
      </c>
      <c r="I15" s="158"/>
      <c r="J15" s="157">
        <v>22</v>
      </c>
      <c r="K15" s="156"/>
      <c r="L15" s="159">
        <v>3</v>
      </c>
      <c r="M15" s="156"/>
      <c r="N15" s="157">
        <v>6</v>
      </c>
      <c r="O15" s="35">
        <f>SUM(C15:N15)</f>
        <v>36</v>
      </c>
      <c r="P15" s="36">
        <f t="shared" ref="P15:P17" si="3">(D15*$D$3)+(E15*$E$3)+(F15*$F$3)+(G15*$G$3)+(H15*$H$3)+(I15*$I$3)+(J15*$J$3)+(K15*$K$3)+(L15*$L$3)+(M15*$M$3)+(N15*$N$3)</f>
        <v>27.25</v>
      </c>
    </row>
    <row r="16" spans="2:16">
      <c r="B16" s="179" t="s">
        <v>119</v>
      </c>
      <c r="C16" s="160"/>
      <c r="D16" s="154"/>
      <c r="E16" s="154"/>
      <c r="F16" s="155"/>
      <c r="G16" s="156"/>
      <c r="H16" s="157">
        <v>14</v>
      </c>
      <c r="I16" s="158"/>
      <c r="J16" s="157"/>
      <c r="K16" s="156"/>
      <c r="L16" s="159">
        <v>3</v>
      </c>
      <c r="M16" s="156"/>
      <c r="N16" s="157">
        <v>1</v>
      </c>
      <c r="O16" s="35">
        <f t="shared" ref="O16" si="4">SUM(F16:N16)</f>
        <v>18</v>
      </c>
      <c r="P16" s="36">
        <f t="shared" si="3"/>
        <v>8.5</v>
      </c>
    </row>
    <row r="17" spans="1:16">
      <c r="B17" s="140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>SUM(F17:N17)</f>
        <v>0</v>
      </c>
      <c r="P17" s="36">
        <f t="shared" si="3"/>
        <v>0</v>
      </c>
    </row>
    <row r="18" spans="1:16" ht="10.8" thickBot="1">
      <c r="B18" s="37" t="s">
        <v>21</v>
      </c>
      <c r="C18" s="37">
        <f t="shared" ref="C18:P18" si="5">SUM(C15:C17)</f>
        <v>0</v>
      </c>
      <c r="D18" s="37">
        <f t="shared" si="5"/>
        <v>0</v>
      </c>
      <c r="E18" s="37">
        <f t="shared" si="5"/>
        <v>0</v>
      </c>
      <c r="F18" s="37">
        <f t="shared" si="5"/>
        <v>0</v>
      </c>
      <c r="G18" s="37">
        <f t="shared" si="5"/>
        <v>0</v>
      </c>
      <c r="H18" s="37">
        <f t="shared" si="5"/>
        <v>19</v>
      </c>
      <c r="I18" s="37">
        <f t="shared" si="5"/>
        <v>0</v>
      </c>
      <c r="J18" s="37">
        <f t="shared" si="5"/>
        <v>22</v>
      </c>
      <c r="K18" s="37">
        <f t="shared" si="5"/>
        <v>0</v>
      </c>
      <c r="L18" s="37">
        <f t="shared" si="5"/>
        <v>6</v>
      </c>
      <c r="M18" s="37">
        <f t="shared" si="5"/>
        <v>0</v>
      </c>
      <c r="N18" s="37">
        <f t="shared" si="5"/>
        <v>7</v>
      </c>
      <c r="O18" s="100">
        <f t="shared" si="5"/>
        <v>54</v>
      </c>
      <c r="P18" s="37">
        <f t="shared" si="5"/>
        <v>35.75</v>
      </c>
    </row>
    <row r="19" spans="1:16">
      <c r="F19" s="38"/>
      <c r="G19" s="38"/>
      <c r="H19" s="38"/>
      <c r="I19" s="38"/>
      <c r="J19" s="38"/>
      <c r="K19" s="38"/>
      <c r="L19" s="38"/>
      <c r="M19" s="38"/>
      <c r="N19" s="38"/>
    </row>
    <row r="20" spans="1:16">
      <c r="B20" s="13"/>
      <c r="C20" s="13"/>
      <c r="D20" s="13"/>
      <c r="E20" s="13"/>
      <c r="F20" s="30"/>
      <c r="G20" s="30"/>
      <c r="H20" s="30"/>
      <c r="I20" s="30"/>
      <c r="J20" s="30"/>
      <c r="K20" s="30"/>
      <c r="L20" s="30"/>
      <c r="M20" s="30"/>
      <c r="N20" s="30"/>
      <c r="O20" s="13"/>
      <c r="P20" s="13"/>
    </row>
    <row r="21" spans="1:16" ht="10.8" thickBot="1">
      <c r="B21" s="32" t="s">
        <v>22</v>
      </c>
      <c r="C21" s="32"/>
      <c r="D21" s="32"/>
      <c r="E21" s="32"/>
      <c r="F21" s="33"/>
      <c r="G21" s="33"/>
      <c r="H21" s="33"/>
      <c r="I21" s="33"/>
      <c r="J21" s="33"/>
      <c r="K21" s="33"/>
      <c r="L21" s="33"/>
      <c r="M21" s="33"/>
      <c r="N21" s="33"/>
      <c r="O21" s="34"/>
      <c r="P21" s="34"/>
    </row>
    <row r="22" spans="1:16" ht="11.25" customHeight="1">
      <c r="A22" s="119"/>
      <c r="B22" s="180" t="s">
        <v>93</v>
      </c>
      <c r="C22" s="58"/>
      <c r="D22" s="48">
        <v>1</v>
      </c>
      <c r="E22" s="48"/>
      <c r="F22" s="49"/>
      <c r="G22" s="110"/>
      <c r="H22" s="116"/>
      <c r="I22" s="110"/>
      <c r="J22" s="48"/>
      <c r="K22" s="110"/>
      <c r="L22" s="116"/>
      <c r="M22" s="110"/>
      <c r="N22" s="116"/>
      <c r="O22" s="110">
        <f t="shared" ref="O22:O36" si="6">SUM(F22:N22)+(E22*18)+(D22*9)</f>
        <v>9</v>
      </c>
      <c r="P22" s="36">
        <f t="shared" ref="P22:P36" si="7">(D22*$D$3)+(E22*$E$3)+(F22*$F$3)+(G22*$G$3)+(H22*$H$3)+(I22*$I$3)+(J22*$J$3)+(K22*$K$3)+(L22*$L$3)+(M22*$M$3)+(N22*$N$3)</f>
        <v>36</v>
      </c>
    </row>
    <row r="23" spans="1:16" ht="11.25" customHeight="1">
      <c r="A23" s="119"/>
      <c r="B23" s="181" t="s">
        <v>94</v>
      </c>
      <c r="C23" s="58"/>
      <c r="D23" s="48"/>
      <c r="E23" s="48"/>
      <c r="F23" s="49"/>
      <c r="G23" s="110"/>
      <c r="H23" s="116"/>
      <c r="I23" s="110"/>
      <c r="J23" s="48"/>
      <c r="K23" s="110"/>
      <c r="L23" s="116"/>
      <c r="M23" s="110"/>
      <c r="N23" s="116">
        <v>1</v>
      </c>
      <c r="O23" s="110">
        <f t="shared" si="6"/>
        <v>1</v>
      </c>
      <c r="P23" s="36">
        <f t="shared" ref="P23:P25" si="8">(D23*$D$3)+(E23*$E$3)+(F23*$F$3)+(G23*$G$3)+(H23*$H$3)+(I23*$I$3)+(J23*$J$3)+(K23*$K$3)+(L23*$L$3)+(M23*$M$3)+(N23*$N$3)</f>
        <v>2</v>
      </c>
    </row>
    <row r="24" spans="1:16" ht="11.25" customHeight="1">
      <c r="A24" s="119"/>
      <c r="B24" s="181" t="s">
        <v>95</v>
      </c>
      <c r="C24" s="58"/>
      <c r="D24" s="48"/>
      <c r="E24" s="48"/>
      <c r="F24" s="49"/>
      <c r="G24" s="110">
        <v>16</v>
      </c>
      <c r="H24" s="116"/>
      <c r="I24" s="110"/>
      <c r="J24" s="48"/>
      <c r="K24" s="110"/>
      <c r="L24" s="116"/>
      <c r="M24" s="110"/>
      <c r="N24" s="116"/>
      <c r="O24" s="110">
        <f t="shared" si="6"/>
        <v>16</v>
      </c>
      <c r="P24" s="36">
        <f t="shared" si="8"/>
        <v>4</v>
      </c>
    </row>
    <row r="25" spans="1:16" ht="11.25" customHeight="1">
      <c r="A25" s="119"/>
      <c r="B25" s="180" t="s">
        <v>96</v>
      </c>
      <c r="C25" s="58"/>
      <c r="D25" s="48"/>
      <c r="E25" s="48"/>
      <c r="F25" s="49"/>
      <c r="G25" s="110"/>
      <c r="H25" s="116"/>
      <c r="I25" s="110"/>
      <c r="J25" s="48"/>
      <c r="K25" s="110"/>
      <c r="L25" s="116"/>
      <c r="M25" s="110"/>
      <c r="N25" s="116">
        <v>1</v>
      </c>
      <c r="O25" s="110">
        <f t="shared" si="6"/>
        <v>1</v>
      </c>
      <c r="P25" s="36">
        <f t="shared" si="8"/>
        <v>2</v>
      </c>
    </row>
    <row r="26" spans="1:16" ht="11.25" customHeight="1">
      <c r="A26" s="119"/>
      <c r="B26" s="180" t="s">
        <v>97</v>
      </c>
      <c r="C26" s="58"/>
      <c r="D26" s="48">
        <v>1</v>
      </c>
      <c r="E26" s="48"/>
      <c r="F26" s="49"/>
      <c r="G26" s="110"/>
      <c r="H26" s="116"/>
      <c r="I26" s="110"/>
      <c r="J26" s="48"/>
      <c r="K26" s="110"/>
      <c r="L26" s="116"/>
      <c r="M26" s="110"/>
      <c r="N26" s="116"/>
      <c r="O26" s="110">
        <f t="shared" si="6"/>
        <v>9</v>
      </c>
      <c r="P26" s="36">
        <f t="shared" ref="P26:P34" si="9">(D26*$D$3)+(E26*$E$3)+(F26*$F$3)+(G26*$G$3)+(H26*$H$3)+(I26*$I$3)+(J26*$J$3)+(K26*$K$3)+(L26*$L$3)+(M26*$M$3)+(N26*$N$3)</f>
        <v>36</v>
      </c>
    </row>
    <row r="27" spans="1:16" ht="11.25" customHeight="1">
      <c r="A27" s="119"/>
      <c r="B27" s="181" t="s">
        <v>98</v>
      </c>
      <c r="C27" s="58"/>
      <c r="D27" s="48"/>
      <c r="E27" s="48"/>
      <c r="F27" s="49"/>
      <c r="G27" s="110">
        <v>20</v>
      </c>
      <c r="H27" s="116"/>
      <c r="I27" s="110"/>
      <c r="J27" s="48"/>
      <c r="K27" s="110"/>
      <c r="L27" s="116"/>
      <c r="M27" s="110"/>
      <c r="N27" s="116"/>
      <c r="O27" s="110">
        <f t="shared" si="6"/>
        <v>20</v>
      </c>
      <c r="P27" s="36">
        <f t="shared" si="9"/>
        <v>5</v>
      </c>
    </row>
    <row r="28" spans="1:16" ht="11.25" customHeight="1">
      <c r="A28" s="119"/>
      <c r="B28" s="180" t="s">
        <v>99</v>
      </c>
      <c r="C28" s="58"/>
      <c r="D28" s="48"/>
      <c r="E28" s="48"/>
      <c r="F28" s="49"/>
      <c r="G28" s="110">
        <v>12</v>
      </c>
      <c r="H28" s="116"/>
      <c r="I28" s="110"/>
      <c r="J28" s="48"/>
      <c r="K28" s="110"/>
      <c r="L28" s="116"/>
      <c r="M28" s="110"/>
      <c r="N28" s="116"/>
      <c r="O28" s="110">
        <f t="shared" si="6"/>
        <v>12</v>
      </c>
      <c r="P28" s="36">
        <f t="shared" si="9"/>
        <v>3</v>
      </c>
    </row>
    <row r="29" spans="1:16" ht="11.25" customHeight="1">
      <c r="A29" s="119"/>
      <c r="B29" s="181" t="s">
        <v>100</v>
      </c>
      <c r="C29" s="58"/>
      <c r="D29" s="48">
        <v>1</v>
      </c>
      <c r="E29" s="48"/>
      <c r="F29" s="49"/>
      <c r="G29" s="110">
        <v>34</v>
      </c>
      <c r="H29" s="116"/>
      <c r="I29" s="110"/>
      <c r="J29" s="48"/>
      <c r="K29" s="110">
        <v>7</v>
      </c>
      <c r="L29" s="116"/>
      <c r="M29" s="110"/>
      <c r="N29" s="116">
        <v>4</v>
      </c>
      <c r="O29" s="110">
        <f t="shared" si="6"/>
        <v>54</v>
      </c>
      <c r="P29" s="36">
        <f t="shared" si="9"/>
        <v>59.5</v>
      </c>
    </row>
    <row r="30" spans="1:16" ht="11.25" customHeight="1">
      <c r="A30" s="119"/>
      <c r="B30" s="181" t="s">
        <v>101</v>
      </c>
      <c r="C30" s="58"/>
      <c r="D30" s="48"/>
      <c r="E30" s="48"/>
      <c r="F30" s="49"/>
      <c r="G30" s="110">
        <v>10</v>
      </c>
      <c r="H30" s="116"/>
      <c r="I30" s="110"/>
      <c r="J30" s="48"/>
      <c r="K30" s="110"/>
      <c r="L30" s="116"/>
      <c r="M30" s="110"/>
      <c r="N30" s="116"/>
      <c r="O30" s="110">
        <f t="shared" si="6"/>
        <v>10</v>
      </c>
      <c r="P30" s="36">
        <f t="shared" si="9"/>
        <v>2.5</v>
      </c>
    </row>
    <row r="31" spans="1:16" ht="11.25" customHeight="1">
      <c r="A31" s="119"/>
      <c r="B31" s="180" t="s">
        <v>102</v>
      </c>
      <c r="C31" s="58"/>
      <c r="D31" s="48"/>
      <c r="E31" s="48"/>
      <c r="F31" s="49"/>
      <c r="G31" s="110">
        <v>79</v>
      </c>
      <c r="H31" s="116"/>
      <c r="I31" s="110">
        <v>10</v>
      </c>
      <c r="J31" s="48"/>
      <c r="K31" s="110">
        <v>6</v>
      </c>
      <c r="L31" s="116"/>
      <c r="M31" s="110"/>
      <c r="N31" s="116"/>
      <c r="O31" s="110">
        <f t="shared" si="6"/>
        <v>95</v>
      </c>
      <c r="P31" s="36">
        <f t="shared" si="9"/>
        <v>30.75</v>
      </c>
    </row>
    <row r="32" spans="1:16" ht="11.25" customHeight="1">
      <c r="A32" s="119"/>
      <c r="B32" s="181" t="s">
        <v>103</v>
      </c>
      <c r="C32" s="58"/>
      <c r="D32" s="48"/>
      <c r="E32" s="48">
        <v>1</v>
      </c>
      <c r="F32" s="49"/>
      <c r="G32" s="110">
        <v>72</v>
      </c>
      <c r="H32" s="116"/>
      <c r="I32" s="110"/>
      <c r="J32" s="48"/>
      <c r="K32" s="110"/>
      <c r="L32" s="116"/>
      <c r="M32" s="110">
        <v>1</v>
      </c>
      <c r="N32" s="116"/>
      <c r="O32" s="110">
        <f t="shared" si="6"/>
        <v>91</v>
      </c>
      <c r="P32" s="36">
        <f t="shared" si="9"/>
        <v>92</v>
      </c>
    </row>
    <row r="33" spans="1:16" ht="11.25" customHeight="1">
      <c r="A33" s="119"/>
      <c r="B33" s="181" t="s">
        <v>104</v>
      </c>
      <c r="C33" s="58"/>
      <c r="D33" s="48"/>
      <c r="E33" s="48"/>
      <c r="F33" s="49"/>
      <c r="G33" s="110">
        <v>60</v>
      </c>
      <c r="H33" s="116"/>
      <c r="I33" s="110"/>
      <c r="J33" s="48"/>
      <c r="K33" s="110">
        <v>3</v>
      </c>
      <c r="L33" s="116"/>
      <c r="M33" s="110">
        <v>6</v>
      </c>
      <c r="N33" s="116"/>
      <c r="O33" s="110">
        <f t="shared" si="6"/>
        <v>69</v>
      </c>
      <c r="P33" s="36">
        <f t="shared" si="9"/>
        <v>30</v>
      </c>
    </row>
    <row r="34" spans="1:16" ht="11.25" customHeight="1">
      <c r="A34" s="119"/>
      <c r="B34" s="181" t="s">
        <v>105</v>
      </c>
      <c r="C34" s="58"/>
      <c r="D34" s="48"/>
      <c r="E34" s="48"/>
      <c r="F34" s="49"/>
      <c r="G34" s="110">
        <v>1</v>
      </c>
      <c r="H34" s="116"/>
      <c r="I34" s="110"/>
      <c r="J34" s="48"/>
      <c r="K34" s="110">
        <v>20</v>
      </c>
      <c r="L34" s="116"/>
      <c r="M34" s="110"/>
      <c r="N34" s="116">
        <v>24</v>
      </c>
      <c r="O34" s="110">
        <f t="shared" si="6"/>
        <v>45</v>
      </c>
      <c r="P34" s="36">
        <f t="shared" si="9"/>
        <v>68.25</v>
      </c>
    </row>
    <row r="35" spans="1:16" ht="11.25" customHeight="1">
      <c r="A35" s="119"/>
      <c r="B35" s="180"/>
      <c r="C35" s="58"/>
      <c r="D35" s="48"/>
      <c r="E35" s="48"/>
      <c r="F35" s="49"/>
      <c r="G35" s="110"/>
      <c r="H35" s="116"/>
      <c r="I35" s="110"/>
      <c r="J35" s="48"/>
      <c r="K35" s="110"/>
      <c r="L35" s="116"/>
      <c r="M35" s="110"/>
      <c r="N35" s="116"/>
      <c r="O35" s="110">
        <f t="shared" si="6"/>
        <v>0</v>
      </c>
      <c r="P35" s="36">
        <f t="shared" ref="P35" si="10">(D35*$D$3)+(E35*$E$3)+(F35*$F$3)+(G35*$G$3)+(H35*$H$3)+(I35*$I$3)+(J35*$J$3)+(K35*$K$3)+(L35*$L$3)+(M35*$M$3)+(N35*$N$3)</f>
        <v>0</v>
      </c>
    </row>
    <row r="36" spans="1:16" ht="11.25" customHeight="1">
      <c r="A36" s="119"/>
      <c r="B36" s="181"/>
      <c r="C36" s="58"/>
      <c r="D36" s="48"/>
      <c r="E36" s="48"/>
      <c r="F36" s="49"/>
      <c r="G36" s="110"/>
      <c r="H36" s="116"/>
      <c r="I36" s="110"/>
      <c r="J36" s="48"/>
      <c r="K36" s="110"/>
      <c r="L36" s="116"/>
      <c r="M36" s="110"/>
      <c r="N36" s="116"/>
      <c r="O36" s="110">
        <f t="shared" si="6"/>
        <v>0</v>
      </c>
      <c r="P36" s="36">
        <f t="shared" si="7"/>
        <v>0</v>
      </c>
    </row>
    <row r="37" spans="1:16" ht="10.8" thickBot="1">
      <c r="B37" s="37"/>
      <c r="C37" s="40">
        <f t="shared" ref="C37:P37" si="11">SUM(C22:C36)</f>
        <v>0</v>
      </c>
      <c r="D37" s="40">
        <f t="shared" si="11"/>
        <v>3</v>
      </c>
      <c r="E37" s="40">
        <f t="shared" si="11"/>
        <v>1</v>
      </c>
      <c r="F37" s="40">
        <f t="shared" si="11"/>
        <v>0</v>
      </c>
      <c r="G37" s="40">
        <f t="shared" si="11"/>
        <v>304</v>
      </c>
      <c r="H37" s="40">
        <f t="shared" si="11"/>
        <v>0</v>
      </c>
      <c r="I37" s="40">
        <f t="shared" si="11"/>
        <v>10</v>
      </c>
      <c r="J37" s="40">
        <f t="shared" si="11"/>
        <v>0</v>
      </c>
      <c r="K37" s="40">
        <f t="shared" si="11"/>
        <v>36</v>
      </c>
      <c r="L37" s="40">
        <f t="shared" si="11"/>
        <v>0</v>
      </c>
      <c r="M37" s="40">
        <f t="shared" si="11"/>
        <v>7</v>
      </c>
      <c r="N37" s="40">
        <f t="shared" si="11"/>
        <v>30</v>
      </c>
      <c r="O37" s="41">
        <f t="shared" si="11"/>
        <v>432</v>
      </c>
      <c r="P37" s="42">
        <f t="shared" si="11"/>
        <v>371</v>
      </c>
    </row>
    <row r="38" spans="1:16">
      <c r="G38" s="38"/>
    </row>
    <row r="39" spans="1:16">
      <c r="G39" s="38"/>
    </row>
    <row r="40" spans="1:16" ht="10.8" thickBot="1">
      <c r="B40" s="32" t="s">
        <v>49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>
      <c r="A41" s="119"/>
      <c r="B41" s="181" t="s">
        <v>129</v>
      </c>
      <c r="C41" s="58"/>
      <c r="D41" s="48"/>
      <c r="E41" s="48"/>
      <c r="F41" s="49"/>
      <c r="G41" s="110">
        <v>1</v>
      </c>
      <c r="H41" s="116"/>
      <c r="I41" s="110"/>
      <c r="J41" s="48"/>
      <c r="K41" s="110"/>
      <c r="L41" s="116">
        <v>1</v>
      </c>
      <c r="M41" s="110"/>
      <c r="N41" s="120">
        <v>2</v>
      </c>
      <c r="O41" s="110">
        <f>SUM(F41:N41)+(E41*18)+(D41*9)</f>
        <v>4</v>
      </c>
      <c r="P41" s="36">
        <f t="shared" ref="P41:P43" si="12">(D41*$D$3)+(E41*$E$3)+(F41*$F$3)+(G41*$G$3)+(H41*$H$3)+(I41*$I$3)+(J41*$J$3)+(K41*$K$3)+(L41*$L$3)+(M41*$M$3)+(N41*$N$3)</f>
        <v>5.25</v>
      </c>
    </row>
    <row r="42" spans="1:16">
      <c r="A42" s="119"/>
      <c r="B42" s="181" t="s">
        <v>130</v>
      </c>
      <c r="C42" s="58"/>
      <c r="D42" s="48">
        <v>1</v>
      </c>
      <c r="E42" s="48"/>
      <c r="F42" s="49"/>
      <c r="G42" s="110"/>
      <c r="H42" s="116"/>
      <c r="I42" s="110"/>
      <c r="J42" s="48"/>
      <c r="K42" s="110"/>
      <c r="L42" s="116"/>
      <c r="M42" s="110"/>
      <c r="N42" s="120"/>
      <c r="O42" s="110">
        <f>SUM(F42:N42)+(E42*18)+(D42*9)</f>
        <v>9</v>
      </c>
      <c r="P42" s="36">
        <f t="shared" ref="P42" si="13">(D42*$D$3)+(E42*$E$3)+(F42*$F$3)+(G42*$G$3)+(H42*$H$3)+(I42*$I$3)+(J42*$J$3)+(K42*$K$3)+(L42*$L$3)+(M42*$M$3)+(N42*$N$3)</f>
        <v>36</v>
      </c>
    </row>
    <row r="43" spans="1:16" ht="12.75" customHeight="1">
      <c r="A43" s="119"/>
      <c r="B43" s="180"/>
      <c r="C43" s="58"/>
      <c r="D43" s="48"/>
      <c r="E43" s="48"/>
      <c r="F43" s="49"/>
      <c r="G43" s="123"/>
      <c r="H43" s="124"/>
      <c r="I43" s="121"/>
      <c r="K43" s="121"/>
      <c r="L43" s="101"/>
      <c r="M43" s="121"/>
      <c r="O43" s="118">
        <f t="shared" ref="O43" si="14">SUM(F43:N43)</f>
        <v>0</v>
      </c>
      <c r="P43" s="36">
        <f t="shared" si="12"/>
        <v>0</v>
      </c>
    </row>
    <row r="44" spans="1:16" ht="10.8" thickBot="1">
      <c r="B44" s="37" t="s">
        <v>21</v>
      </c>
      <c r="C44" s="37">
        <f t="shared" ref="C44:P44" si="15">SUM(C41:C43)</f>
        <v>0</v>
      </c>
      <c r="D44" s="37">
        <f t="shared" si="15"/>
        <v>1</v>
      </c>
      <c r="E44" s="37">
        <f t="shared" si="15"/>
        <v>0</v>
      </c>
      <c r="F44" s="37">
        <f t="shared" si="15"/>
        <v>0</v>
      </c>
      <c r="G44" s="122">
        <f t="shared" si="15"/>
        <v>1</v>
      </c>
      <c r="H44" s="122">
        <f t="shared" si="15"/>
        <v>0</v>
      </c>
      <c r="I44" s="40">
        <f t="shared" si="15"/>
        <v>0</v>
      </c>
      <c r="J44" s="40">
        <f t="shared" si="15"/>
        <v>0</v>
      </c>
      <c r="K44" s="40">
        <f t="shared" si="15"/>
        <v>0</v>
      </c>
      <c r="L44" s="40">
        <f t="shared" si="15"/>
        <v>1</v>
      </c>
      <c r="M44" s="40">
        <f t="shared" si="15"/>
        <v>0</v>
      </c>
      <c r="N44" s="40">
        <f t="shared" si="15"/>
        <v>2</v>
      </c>
      <c r="O44" s="41">
        <f t="shared" si="15"/>
        <v>13</v>
      </c>
      <c r="P44" s="42">
        <f t="shared" si="15"/>
        <v>41.25</v>
      </c>
    </row>
    <row r="45" spans="1:16">
      <c r="B45" s="44"/>
      <c r="C45" s="44"/>
      <c r="D45" s="44"/>
      <c r="E45" s="44"/>
      <c r="F45" s="44"/>
      <c r="G45" s="45"/>
      <c r="H45" s="45"/>
      <c r="I45" s="45"/>
      <c r="J45" s="45"/>
      <c r="K45" s="45"/>
      <c r="L45" s="45"/>
      <c r="M45" s="45"/>
      <c r="N45" s="45"/>
      <c r="O45" s="50"/>
      <c r="P45" s="51"/>
    </row>
    <row r="46" spans="1:16" hidden="1">
      <c r="B46" s="44"/>
      <c r="C46" s="44"/>
      <c r="D46" s="44"/>
      <c r="E46" s="44"/>
      <c r="F46" s="44"/>
      <c r="G46" s="45"/>
      <c r="H46" s="45"/>
      <c r="I46" s="45"/>
      <c r="J46" s="45"/>
      <c r="K46" s="45"/>
      <c r="L46" s="45"/>
      <c r="M46" s="45"/>
      <c r="N46" s="45"/>
      <c r="O46" s="50"/>
      <c r="P46" s="51"/>
    </row>
    <row r="47" spans="1:16" ht="10.8" hidden="1" thickBot="1">
      <c r="B47" s="32" t="s">
        <v>79</v>
      </c>
      <c r="C47" s="32"/>
      <c r="D47" s="32"/>
      <c r="E47" s="32"/>
      <c r="F47" s="33"/>
      <c r="G47" s="33"/>
      <c r="H47" s="33"/>
      <c r="I47" s="33"/>
      <c r="J47" s="33"/>
      <c r="K47" s="33"/>
      <c r="L47" s="33"/>
      <c r="M47" s="33"/>
      <c r="N47" s="33"/>
      <c r="O47" s="34"/>
      <c r="P47" s="34"/>
    </row>
    <row r="48" spans="1:16" hidden="1">
      <c r="B48" s="52" t="s">
        <v>71</v>
      </c>
      <c r="C48" s="48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SUM(F48:N48)</f>
        <v>0</v>
      </c>
      <c r="P48" s="36">
        <f t="shared" ref="P48:P49" si="16">(D48*$D$3)+(E48*$E$3)+(F48*$F$3)+(G48*$G$3)+(H48*$H$3)+(I48*$I$3)+(J48*$J$3)+(K48*$K$3)+(L48*$L$3)+(M48*$M$3)+(N48*$N$3)</f>
        <v>0</v>
      </c>
    </row>
    <row r="49" spans="1:16" hidden="1">
      <c r="B49" s="52"/>
      <c r="C49" s="58"/>
      <c r="D49" s="48"/>
      <c r="E49" s="48"/>
      <c r="F49" s="49"/>
      <c r="G49" s="53"/>
      <c r="H49" s="54"/>
      <c r="I49" s="55"/>
      <c r="J49" s="54"/>
      <c r="K49" s="53"/>
      <c r="L49" s="56"/>
      <c r="M49" s="53"/>
      <c r="N49" s="54"/>
      <c r="O49" s="35">
        <f>SUM(F49:N49)</f>
        <v>0</v>
      </c>
      <c r="P49" s="36">
        <f t="shared" si="16"/>
        <v>0</v>
      </c>
    </row>
    <row r="50" spans="1:16" ht="10.8" hidden="1" thickBot="1">
      <c r="B50" s="37" t="s">
        <v>21</v>
      </c>
      <c r="C50" s="37">
        <f t="shared" ref="C50:D50" si="17">SUM(C49:C49)</f>
        <v>0</v>
      </c>
      <c r="D50" s="37">
        <f t="shared" si="17"/>
        <v>0</v>
      </c>
      <c r="E50" s="41">
        <f t="shared" ref="E50:N50" si="18">SUM(E48:E49)</f>
        <v>0</v>
      </c>
      <c r="F50" s="41">
        <f t="shared" si="18"/>
        <v>0</v>
      </c>
      <c r="G50" s="41">
        <f t="shared" si="18"/>
        <v>0</v>
      </c>
      <c r="H50" s="41">
        <f t="shared" si="18"/>
        <v>0</v>
      </c>
      <c r="I50" s="41">
        <f t="shared" si="18"/>
        <v>0</v>
      </c>
      <c r="J50" s="41">
        <f t="shared" si="18"/>
        <v>0</v>
      </c>
      <c r="K50" s="41">
        <f t="shared" si="18"/>
        <v>0</v>
      </c>
      <c r="L50" s="41">
        <f t="shared" si="18"/>
        <v>0</v>
      </c>
      <c r="M50" s="41">
        <f t="shared" si="18"/>
        <v>0</v>
      </c>
      <c r="N50" s="41">
        <f t="shared" si="18"/>
        <v>0</v>
      </c>
      <c r="O50" s="41">
        <f>SUM(O48:O49)</f>
        <v>0</v>
      </c>
      <c r="P50" s="42">
        <f>SUM(P48:P49)</f>
        <v>0</v>
      </c>
    </row>
    <row r="51" spans="1:16" hidden="1">
      <c r="B51" s="44"/>
      <c r="C51" s="44"/>
      <c r="D51" s="44"/>
      <c r="E51" s="44"/>
      <c r="F51" s="44"/>
      <c r="G51" s="45"/>
      <c r="H51" s="45"/>
      <c r="I51" s="45"/>
      <c r="J51" s="45"/>
      <c r="K51" s="45"/>
      <c r="L51" s="45"/>
      <c r="M51" s="45"/>
      <c r="N51" s="45"/>
      <c r="O51" s="50"/>
      <c r="P51" s="51"/>
    </row>
    <row r="52" spans="1:16" hidden="1">
      <c r="G52" s="38"/>
    </row>
    <row r="53" spans="1:16" ht="10.8" hidden="1" thickBot="1">
      <c r="B53" s="32" t="s">
        <v>51</v>
      </c>
      <c r="C53" s="32"/>
      <c r="D53" s="32"/>
      <c r="E53" s="32"/>
      <c r="F53" s="33"/>
      <c r="G53" s="33"/>
      <c r="H53" s="33"/>
      <c r="I53" s="33"/>
      <c r="J53" s="33"/>
      <c r="K53" s="33"/>
      <c r="L53" s="33"/>
      <c r="M53" s="33"/>
      <c r="N53" s="33"/>
      <c r="O53" s="34"/>
      <c r="P53" s="34"/>
    </row>
    <row r="54" spans="1:16" hidden="1">
      <c r="A54" s="119"/>
      <c r="B54" s="181"/>
      <c r="C54" s="58"/>
      <c r="D54" s="48"/>
      <c r="E54" s="48"/>
      <c r="F54" s="49"/>
      <c r="G54" s="110"/>
      <c r="H54" s="116"/>
      <c r="I54" s="110"/>
      <c r="J54" s="48"/>
      <c r="K54" s="110"/>
      <c r="L54" s="116"/>
      <c r="M54" s="110"/>
      <c r="N54" s="120"/>
      <c r="O54" s="117">
        <f t="shared" ref="O54:O75" si="19">SUM(F54:N54)</f>
        <v>0</v>
      </c>
      <c r="P54" s="36">
        <f t="shared" ref="P54:P75" si="20">(D54*$D$3)+(E54*$E$3)+(F54*$F$3)+(G54*$G$3)+(H54*$H$3)+(I54*$I$3)+(J54*$J$3)+(K54*$K$3)+(L54*$L$3)+(M54*$M$3)+(N54*$N$3)</f>
        <v>0</v>
      </c>
    </row>
    <row r="55" spans="1:16" hidden="1">
      <c r="A55" s="119"/>
      <c r="B55" s="180"/>
      <c r="C55" s="58"/>
      <c r="D55" s="48"/>
      <c r="E55" s="48"/>
      <c r="F55" s="49"/>
      <c r="G55" s="110"/>
      <c r="H55" s="116"/>
      <c r="I55" s="110"/>
      <c r="J55" s="48"/>
      <c r="K55" s="110"/>
      <c r="L55" s="116"/>
      <c r="M55" s="110"/>
      <c r="N55" s="120"/>
      <c r="O55" s="117">
        <f t="shared" si="19"/>
        <v>0</v>
      </c>
      <c r="P55" s="36">
        <f t="shared" si="20"/>
        <v>0</v>
      </c>
    </row>
    <row r="56" spans="1:16" hidden="1">
      <c r="A56" s="119"/>
      <c r="B56" s="181"/>
      <c r="C56" s="58"/>
      <c r="D56" s="48"/>
      <c r="E56" s="48"/>
      <c r="F56" s="49"/>
      <c r="G56" s="110"/>
      <c r="H56" s="116"/>
      <c r="I56" s="110"/>
      <c r="J56" s="48"/>
      <c r="K56" s="110"/>
      <c r="L56" s="116"/>
      <c r="M56" s="110"/>
      <c r="N56" s="120"/>
      <c r="O56" s="117">
        <f t="shared" si="19"/>
        <v>0</v>
      </c>
      <c r="P56" s="36">
        <f t="shared" si="20"/>
        <v>0</v>
      </c>
    </row>
    <row r="57" spans="1:16" hidden="1">
      <c r="A57" s="119"/>
      <c r="B57" s="180"/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20"/>
      <c r="O57" s="117">
        <f t="shared" si="19"/>
        <v>0</v>
      </c>
      <c r="P57" s="36">
        <f t="shared" si="20"/>
        <v>0</v>
      </c>
    </row>
    <row r="58" spans="1:16" hidden="1">
      <c r="A58" s="119"/>
      <c r="B58" s="181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7">
        <f t="shared" ref="O58:O60" si="21">SUM(F58:N58)</f>
        <v>0</v>
      </c>
      <c r="P58" s="36">
        <f t="shared" si="20"/>
        <v>0</v>
      </c>
    </row>
    <row r="59" spans="1:16" hidden="1">
      <c r="A59" s="119"/>
      <c r="B59" s="180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si="21"/>
        <v>0</v>
      </c>
      <c r="P59" s="36">
        <f t="shared" si="20"/>
        <v>0</v>
      </c>
    </row>
    <row r="60" spans="1:16" hidden="1">
      <c r="A60" s="119"/>
      <c r="B60" s="181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si="21"/>
        <v>0</v>
      </c>
      <c r="P60" s="36">
        <f t="shared" si="20"/>
        <v>0</v>
      </c>
    </row>
    <row r="61" spans="1:16" hidden="1">
      <c r="A61" s="119"/>
      <c r="B61" s="180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ref="O61:O63" si="22">SUM(F61:N61)</f>
        <v>0</v>
      </c>
      <c r="P61" s="36">
        <f t="shared" si="20"/>
        <v>0</v>
      </c>
    </row>
    <row r="62" spans="1:16" hidden="1">
      <c r="A62" s="119"/>
      <c r="B62" s="181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20"/>
      <c r="O62" s="117">
        <f t="shared" si="22"/>
        <v>0</v>
      </c>
      <c r="P62" s="36">
        <f t="shared" si="20"/>
        <v>0</v>
      </c>
    </row>
    <row r="63" spans="1:16" hidden="1">
      <c r="A63" s="119"/>
      <c r="B63" s="180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si="22"/>
        <v>0</v>
      </c>
      <c r="P63" s="36">
        <f t="shared" si="20"/>
        <v>0</v>
      </c>
    </row>
    <row r="64" spans="1:16" hidden="1">
      <c r="A64" s="119"/>
      <c r="B64" s="181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20"/>
      <c r="O64" s="117">
        <f t="shared" ref="O64:O66" si="23">SUM(F64:N64)</f>
        <v>0</v>
      </c>
      <c r="P64" s="36">
        <f t="shared" si="20"/>
        <v>0</v>
      </c>
    </row>
    <row r="65" spans="1:16" hidden="1">
      <c r="A65" s="119"/>
      <c r="B65" s="180"/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/>
      <c r="O65" s="117">
        <f t="shared" si="23"/>
        <v>0</v>
      </c>
      <c r="P65" s="36">
        <f t="shared" si="20"/>
        <v>0</v>
      </c>
    </row>
    <row r="66" spans="1:16" hidden="1">
      <c r="A66" s="119"/>
      <c r="B66" s="181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/>
      <c r="O66" s="117">
        <f t="shared" si="23"/>
        <v>0</v>
      </c>
      <c r="P66" s="36">
        <f t="shared" si="20"/>
        <v>0</v>
      </c>
    </row>
    <row r="67" spans="1:16" hidden="1">
      <c r="A67" s="119"/>
      <c r="B67" s="180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20"/>
      <c r="O67" s="117">
        <f t="shared" ref="O67:O69" si="24">SUM(F67:N67)</f>
        <v>0</v>
      </c>
      <c r="P67" s="36">
        <f t="shared" si="20"/>
        <v>0</v>
      </c>
    </row>
    <row r="68" spans="1:16" hidden="1">
      <c r="A68" s="119"/>
      <c r="B68" s="181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si="24"/>
        <v>0</v>
      </c>
      <c r="P68" s="36">
        <f t="shared" si="20"/>
        <v>0</v>
      </c>
    </row>
    <row r="69" spans="1:16" hidden="1">
      <c r="A69" s="119"/>
      <c r="B69" s="180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si="24"/>
        <v>0</v>
      </c>
      <c r="P69" s="36">
        <f t="shared" si="20"/>
        <v>0</v>
      </c>
    </row>
    <row r="70" spans="1:16" hidden="1">
      <c r="A70" s="119"/>
      <c r="B70" s="181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ref="O70:O72" si="25">SUM(F70:N70)</f>
        <v>0</v>
      </c>
      <c r="P70" s="36">
        <f t="shared" si="20"/>
        <v>0</v>
      </c>
    </row>
    <row r="71" spans="1:16" hidden="1">
      <c r="A71" s="119"/>
      <c r="B71" s="180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si="25"/>
        <v>0</v>
      </c>
      <c r="P71" s="36">
        <f t="shared" si="20"/>
        <v>0</v>
      </c>
    </row>
    <row r="72" spans="1:16" hidden="1">
      <c r="A72" s="119"/>
      <c r="B72" s="181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si="25"/>
        <v>0</v>
      </c>
      <c r="P72" s="36">
        <f t="shared" si="20"/>
        <v>0</v>
      </c>
    </row>
    <row r="73" spans="1:16" hidden="1">
      <c r="A73" s="119"/>
      <c r="B73" s="180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19"/>
        <v>0</v>
      </c>
      <c r="P73" s="36">
        <f t="shared" si="20"/>
        <v>0</v>
      </c>
    </row>
    <row r="74" spans="1:16" hidden="1">
      <c r="A74" s="119"/>
      <c r="B74" s="181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si="19"/>
        <v>0</v>
      </c>
      <c r="P74" s="36">
        <f t="shared" si="20"/>
        <v>0</v>
      </c>
    </row>
    <row r="75" spans="1:16" ht="12.75" hidden="1" customHeight="1">
      <c r="A75" s="119"/>
      <c r="B75" s="180"/>
      <c r="C75" s="58"/>
      <c r="D75" s="48"/>
      <c r="E75" s="48"/>
      <c r="F75" s="49"/>
      <c r="G75" s="123"/>
      <c r="H75" s="124"/>
      <c r="I75" s="121"/>
      <c r="K75" s="121"/>
      <c r="L75" s="101"/>
      <c r="M75" s="121"/>
      <c r="O75" s="118">
        <f t="shared" si="19"/>
        <v>0</v>
      </c>
      <c r="P75" s="36">
        <f t="shared" si="20"/>
        <v>0</v>
      </c>
    </row>
    <row r="76" spans="1:16" ht="10.8" hidden="1" thickBot="1">
      <c r="B76" s="37" t="s">
        <v>21</v>
      </c>
      <c r="C76" s="37">
        <f t="shared" ref="C76:P76" si="26">SUM(C54:C75)</f>
        <v>0</v>
      </c>
      <c r="D76" s="37">
        <f t="shared" si="26"/>
        <v>0</v>
      </c>
      <c r="E76" s="37">
        <f t="shared" si="26"/>
        <v>0</v>
      </c>
      <c r="F76" s="37">
        <f t="shared" si="26"/>
        <v>0</v>
      </c>
      <c r="G76" s="122">
        <f t="shared" si="26"/>
        <v>0</v>
      </c>
      <c r="H76" s="122">
        <f t="shared" si="26"/>
        <v>0</v>
      </c>
      <c r="I76" s="40">
        <f t="shared" si="26"/>
        <v>0</v>
      </c>
      <c r="J76" s="40">
        <f t="shared" si="26"/>
        <v>0</v>
      </c>
      <c r="K76" s="40">
        <f t="shared" si="26"/>
        <v>0</v>
      </c>
      <c r="L76" s="40">
        <f t="shared" si="26"/>
        <v>0</v>
      </c>
      <c r="M76" s="40">
        <f t="shared" si="26"/>
        <v>0</v>
      </c>
      <c r="N76" s="40">
        <f t="shared" si="26"/>
        <v>0</v>
      </c>
      <c r="O76" s="41">
        <f t="shared" si="26"/>
        <v>0</v>
      </c>
      <c r="P76" s="42">
        <f t="shared" si="26"/>
        <v>0</v>
      </c>
    </row>
    <row r="77" spans="1:16" hidden="1">
      <c r="B77" s="44"/>
      <c r="C77" s="44"/>
      <c r="D77" s="44"/>
      <c r="E77" s="44"/>
      <c r="F77" s="44"/>
      <c r="G77" s="45"/>
      <c r="H77" s="45"/>
      <c r="I77" s="45"/>
      <c r="J77" s="45"/>
      <c r="K77" s="45"/>
      <c r="L77" s="45"/>
      <c r="M77" s="45"/>
      <c r="N77" s="45"/>
      <c r="O77" s="50"/>
      <c r="P77" s="51"/>
    </row>
    <row r="78" spans="1:16" hidden="1">
      <c r="B78" s="44"/>
      <c r="C78" s="44"/>
      <c r="D78" s="44"/>
      <c r="E78" s="44"/>
      <c r="F78" s="44"/>
      <c r="G78" s="45"/>
      <c r="H78" s="45"/>
      <c r="I78" s="45"/>
      <c r="J78" s="45"/>
      <c r="K78" s="45"/>
      <c r="L78" s="45"/>
      <c r="M78" s="45"/>
      <c r="N78" s="45"/>
      <c r="O78" s="50"/>
      <c r="P78" s="51"/>
    </row>
    <row r="79" spans="1:16" ht="10.8" hidden="1" thickBot="1">
      <c r="B79" s="32" t="s">
        <v>41</v>
      </c>
      <c r="C79" s="32"/>
      <c r="D79" s="32"/>
      <c r="E79" s="32"/>
      <c r="F79" s="33"/>
      <c r="G79" s="33"/>
      <c r="H79" s="33"/>
      <c r="I79" s="33"/>
      <c r="J79" s="33"/>
      <c r="K79" s="33"/>
      <c r="L79" s="33"/>
      <c r="M79" s="33"/>
      <c r="N79" s="33"/>
      <c r="O79" s="34"/>
      <c r="P79" s="34"/>
    </row>
    <row r="80" spans="1:16" ht="11.25" hidden="1" customHeight="1">
      <c r="B80" s="52"/>
      <c r="C80" s="47"/>
      <c r="D80" s="48"/>
      <c r="E80" s="48"/>
      <c r="F80" s="49"/>
      <c r="G80" s="53"/>
      <c r="H80" s="54"/>
      <c r="I80" s="55"/>
      <c r="J80" s="54"/>
      <c r="K80" s="53"/>
      <c r="L80" s="56"/>
      <c r="M80" s="53"/>
      <c r="N80" s="54"/>
      <c r="O80" s="110">
        <f>SUM(F80:N80)+(E80*18)+(D80*9)</f>
        <v>0</v>
      </c>
      <c r="P80" s="36">
        <f t="shared" ref="P80" si="27">(D80*$D$3)+(E80*$E$3)+(F80*$F$3)+(G80*$G$3)+(H80*$H$3)+(I80*$I$3)+(J80*$J$3)+(K80*$K$3)+(L80*$L$3)+(M80*$M$3)+(N80*$N$3)</f>
        <v>0</v>
      </c>
    </row>
    <row r="81" spans="2:16" ht="11.25" hidden="1" customHeight="1">
      <c r="B81" s="52"/>
      <c r="C81" s="47"/>
      <c r="D81" s="48"/>
      <c r="E81" s="48"/>
      <c r="F81" s="49"/>
      <c r="G81" s="53"/>
      <c r="H81" s="54"/>
      <c r="I81" s="55"/>
      <c r="J81" s="54"/>
      <c r="K81" s="53"/>
      <c r="L81" s="56"/>
      <c r="M81" s="53"/>
      <c r="N81" s="54"/>
      <c r="O81" s="35">
        <f t="shared" ref="O81:O82" si="28">SUM(F81:N81)</f>
        <v>0</v>
      </c>
      <c r="P81" s="36">
        <f t="shared" ref="P81:P82" si="29">(D81*$D$3)+(E81*$E$3)+(F81*$F$3)+(G81*$G$3)+(H81*$H$3)+(I81*$I$3)+(J81*$J$3)+(K81*$K$3)+(L81*$L$3)+(M81*$M$3)+(N81*$N$3)</f>
        <v>0</v>
      </c>
    </row>
    <row r="82" spans="2:16" ht="11.25" hidden="1" customHeight="1">
      <c r="B82" s="52"/>
      <c r="C82" s="47"/>
      <c r="D82" s="48"/>
      <c r="E82" s="48"/>
      <c r="F82" s="49"/>
      <c r="G82" s="53"/>
      <c r="H82" s="54"/>
      <c r="I82" s="55"/>
      <c r="J82" s="54"/>
      <c r="K82" s="53"/>
      <c r="L82" s="56"/>
      <c r="M82" s="53"/>
      <c r="N82" s="54"/>
      <c r="O82" s="35">
        <f t="shared" si="28"/>
        <v>0</v>
      </c>
      <c r="P82" s="36">
        <f t="shared" si="29"/>
        <v>0</v>
      </c>
    </row>
    <row r="83" spans="2:16" ht="10.8" hidden="1" thickBot="1">
      <c r="B83" s="37" t="s">
        <v>21</v>
      </c>
      <c r="C83" s="37">
        <f t="shared" ref="C83:P83" si="30">SUM(C80:C82)</f>
        <v>0</v>
      </c>
      <c r="D83" s="37">
        <f t="shared" si="30"/>
        <v>0</v>
      </c>
      <c r="E83" s="37">
        <f t="shared" si="30"/>
        <v>0</v>
      </c>
      <c r="F83" s="37">
        <f t="shared" si="30"/>
        <v>0</v>
      </c>
      <c r="G83" s="40">
        <f t="shared" si="30"/>
        <v>0</v>
      </c>
      <c r="H83" s="40">
        <f t="shared" si="30"/>
        <v>0</v>
      </c>
      <c r="I83" s="40">
        <f t="shared" si="30"/>
        <v>0</v>
      </c>
      <c r="J83" s="40">
        <f t="shared" si="30"/>
        <v>0</v>
      </c>
      <c r="K83" s="40">
        <f t="shared" si="30"/>
        <v>0</v>
      </c>
      <c r="L83" s="40">
        <f t="shared" si="30"/>
        <v>0</v>
      </c>
      <c r="M83" s="40">
        <f t="shared" si="30"/>
        <v>0</v>
      </c>
      <c r="N83" s="40">
        <f t="shared" si="30"/>
        <v>0</v>
      </c>
      <c r="O83" s="41">
        <f t="shared" si="30"/>
        <v>0</v>
      </c>
      <c r="P83" s="42">
        <f t="shared" si="30"/>
        <v>0</v>
      </c>
    </row>
    <row r="84" spans="2:16" ht="11.25" hidden="1" customHeight="1">
      <c r="B84" s="44"/>
      <c r="C84" s="44"/>
      <c r="D84" s="44"/>
      <c r="E84" s="44"/>
      <c r="F84" s="44"/>
      <c r="G84" s="45"/>
      <c r="H84" s="45"/>
      <c r="I84" s="45"/>
      <c r="J84" s="45"/>
      <c r="K84" s="45"/>
      <c r="L84" s="45"/>
      <c r="M84" s="45"/>
      <c r="N84" s="45"/>
      <c r="O84" s="50"/>
      <c r="P84" s="51"/>
    </row>
    <row r="85" spans="2:16" hidden="1"/>
    <row r="86" spans="2:16" ht="10.8" hidden="1" thickBot="1">
      <c r="B86" s="32" t="s">
        <v>84</v>
      </c>
      <c r="C86" s="32"/>
      <c r="D86" s="32"/>
      <c r="E86" s="32"/>
      <c r="F86" s="33"/>
      <c r="G86" s="33"/>
      <c r="H86" s="33"/>
      <c r="I86" s="33"/>
      <c r="J86" s="33"/>
      <c r="K86" s="33"/>
      <c r="L86" s="33"/>
      <c r="M86" s="33"/>
      <c r="N86" s="33"/>
      <c r="O86" s="34"/>
      <c r="P86" s="34"/>
    </row>
    <row r="87" spans="2:16" ht="11.25" hidden="1" customHeight="1">
      <c r="B87" s="52"/>
      <c r="C87" s="47"/>
      <c r="D87" s="48"/>
      <c r="E87" s="48"/>
      <c r="F87" s="49"/>
      <c r="G87" s="53"/>
      <c r="H87" s="54"/>
      <c r="I87" s="55"/>
      <c r="J87" s="54"/>
      <c r="K87" s="53"/>
      <c r="L87" s="56"/>
      <c r="M87" s="53"/>
      <c r="N87" s="54"/>
      <c r="O87" s="35">
        <f>SUM(F87:N87)</f>
        <v>0</v>
      </c>
      <c r="P87" s="36">
        <f t="shared" ref="P87:P88" si="31">(D87*$D$3)+(E87*$E$3)+(F87*$F$3)+(G87*$G$3)+(H87*$H$3)+(I87*$I$3)+(J87*$J$3)+(K87*$K$3)+(L87*$L$3)+(M87*$M$3)+(N87*$N$3)</f>
        <v>0</v>
      </c>
    </row>
    <row r="88" spans="2:16" ht="11.25" hidden="1" customHeight="1">
      <c r="B88" s="52"/>
      <c r="C88" s="47"/>
      <c r="D88" s="48"/>
      <c r="E88" s="48"/>
      <c r="F88" s="49"/>
      <c r="G88" s="53"/>
      <c r="H88" s="54"/>
      <c r="I88" s="55"/>
      <c r="J88" s="54"/>
      <c r="K88" s="53"/>
      <c r="L88" s="56"/>
      <c r="M88" s="53"/>
      <c r="N88" s="54"/>
      <c r="O88" s="35">
        <f>SUM(F88:N88)</f>
        <v>0</v>
      </c>
      <c r="P88" s="36">
        <f t="shared" si="31"/>
        <v>0</v>
      </c>
    </row>
    <row r="89" spans="2:16" ht="10.8" hidden="1" thickBot="1">
      <c r="B89" s="37" t="s">
        <v>21</v>
      </c>
      <c r="C89" s="37">
        <f t="shared" ref="C89:P89" si="32">SUM(C87:C88)</f>
        <v>0</v>
      </c>
      <c r="D89" s="37">
        <f t="shared" si="32"/>
        <v>0</v>
      </c>
      <c r="E89" s="37">
        <f t="shared" si="32"/>
        <v>0</v>
      </c>
      <c r="F89" s="37">
        <f t="shared" si="32"/>
        <v>0</v>
      </c>
      <c r="G89" s="40">
        <f t="shared" si="32"/>
        <v>0</v>
      </c>
      <c r="H89" s="40">
        <f t="shared" si="32"/>
        <v>0</v>
      </c>
      <c r="I89" s="40">
        <f t="shared" si="32"/>
        <v>0</v>
      </c>
      <c r="J89" s="40">
        <f t="shared" si="32"/>
        <v>0</v>
      </c>
      <c r="K89" s="40">
        <f t="shared" si="32"/>
        <v>0</v>
      </c>
      <c r="L89" s="40">
        <f t="shared" si="32"/>
        <v>0</v>
      </c>
      <c r="M89" s="40">
        <f t="shared" si="32"/>
        <v>0</v>
      </c>
      <c r="N89" s="40">
        <f t="shared" si="32"/>
        <v>0</v>
      </c>
      <c r="O89" s="41">
        <f t="shared" si="32"/>
        <v>0</v>
      </c>
      <c r="P89" s="42">
        <f t="shared" si="32"/>
        <v>0</v>
      </c>
    </row>
    <row r="90" spans="2:16" ht="11.25" hidden="1" customHeight="1">
      <c r="B90" s="44"/>
      <c r="C90" s="44"/>
      <c r="D90" s="44"/>
      <c r="E90" s="44"/>
      <c r="F90" s="44"/>
      <c r="G90" s="45"/>
      <c r="H90" s="45"/>
      <c r="I90" s="45"/>
      <c r="J90" s="45"/>
      <c r="K90" s="45"/>
      <c r="L90" s="45"/>
      <c r="M90" s="45"/>
      <c r="N90" s="45"/>
      <c r="O90" s="50"/>
      <c r="P90" s="51"/>
    </row>
    <row r="92" spans="2:16" ht="10.8" thickBot="1">
      <c r="B92" s="32" t="s">
        <v>50</v>
      </c>
      <c r="C92" s="32"/>
      <c r="D92" s="32"/>
      <c r="E92" s="32"/>
      <c r="F92" s="33"/>
      <c r="G92" s="33"/>
      <c r="H92" s="33"/>
      <c r="I92" s="33"/>
      <c r="J92" s="33"/>
      <c r="K92" s="33"/>
      <c r="L92" s="33"/>
      <c r="M92" s="33"/>
      <c r="N92" s="33"/>
      <c r="O92" s="34"/>
      <c r="P92" s="34"/>
    </row>
    <row r="93" spans="2:16">
      <c r="B93" s="52" t="s">
        <v>120</v>
      </c>
      <c r="C93" s="57"/>
      <c r="D93" s="48"/>
      <c r="E93" s="48"/>
      <c r="F93" s="49"/>
      <c r="G93" s="53">
        <v>324</v>
      </c>
      <c r="H93" s="54"/>
      <c r="I93" s="55">
        <v>11</v>
      </c>
      <c r="J93" s="54"/>
      <c r="K93" s="53">
        <v>8</v>
      </c>
      <c r="L93" s="56"/>
      <c r="M93" s="53">
        <v>23</v>
      </c>
      <c r="N93" s="54">
        <v>10</v>
      </c>
      <c r="O93" s="35">
        <f t="shared" ref="O93:O94" si="33">SUM(F93:N93)</f>
        <v>376</v>
      </c>
      <c r="P93" s="36">
        <f t="shared" ref="P93:P94" si="34">(D93*$D$3)+(E93*$E$3)+(F93*$F$3)+(G93*$G$3)+(H93*$H$3)+(I93*$I$3)+(J93*$J$3)+(K93*$K$3)+(L93*$L$3)+(M93*$M$3)+(N93*$N$3)</f>
        <v>160.5</v>
      </c>
    </row>
    <row r="94" spans="2:16">
      <c r="B94" s="52"/>
      <c r="C94" s="47"/>
      <c r="D94" s="48"/>
      <c r="E94" s="48"/>
      <c r="F94" s="49"/>
      <c r="G94" s="53"/>
      <c r="H94" s="54"/>
      <c r="I94" s="55"/>
      <c r="J94" s="54"/>
      <c r="K94" s="53"/>
      <c r="L94" s="56"/>
      <c r="M94" s="53"/>
      <c r="N94" s="54"/>
      <c r="O94" s="35">
        <f t="shared" si="33"/>
        <v>0</v>
      </c>
      <c r="P94" s="36">
        <f t="shared" si="34"/>
        <v>0</v>
      </c>
    </row>
    <row r="95" spans="2:16" ht="10.8" thickBot="1">
      <c r="B95" s="37" t="s">
        <v>21</v>
      </c>
      <c r="C95" s="37">
        <f>SUM(C94:C94)</f>
        <v>0</v>
      </c>
      <c r="D95" s="37">
        <f t="shared" ref="D95:P95" si="35">SUM(D93:D94)</f>
        <v>0</v>
      </c>
      <c r="E95" s="37">
        <f t="shared" si="35"/>
        <v>0</v>
      </c>
      <c r="F95" s="37">
        <f t="shared" si="35"/>
        <v>0</v>
      </c>
      <c r="G95" s="40">
        <f t="shared" si="35"/>
        <v>324</v>
      </c>
      <c r="H95" s="40">
        <f t="shared" si="35"/>
        <v>0</v>
      </c>
      <c r="I95" s="40">
        <f t="shared" si="35"/>
        <v>11</v>
      </c>
      <c r="J95" s="40">
        <f t="shared" si="35"/>
        <v>0</v>
      </c>
      <c r="K95" s="40">
        <f t="shared" si="35"/>
        <v>8</v>
      </c>
      <c r="L95" s="40">
        <f t="shared" si="35"/>
        <v>0</v>
      </c>
      <c r="M95" s="40">
        <f t="shared" si="35"/>
        <v>23</v>
      </c>
      <c r="N95" s="40">
        <f t="shared" si="35"/>
        <v>10</v>
      </c>
      <c r="O95" s="41">
        <f t="shared" si="35"/>
        <v>376</v>
      </c>
      <c r="P95" s="42">
        <f t="shared" si="35"/>
        <v>160.5</v>
      </c>
    </row>
    <row r="97" spans="2:16" hidden="1"/>
    <row r="98" spans="2:16" ht="10.8" hidden="1" thickBot="1">
      <c r="B98" s="32" t="s">
        <v>55</v>
      </c>
      <c r="C98" s="32"/>
      <c r="D98" s="32"/>
      <c r="E98" s="32"/>
      <c r="F98" s="33"/>
      <c r="G98" s="33"/>
      <c r="H98" s="33"/>
      <c r="I98" s="33"/>
      <c r="J98" s="33"/>
      <c r="K98" s="33"/>
      <c r="L98" s="33"/>
      <c r="M98" s="33"/>
      <c r="N98" s="33"/>
      <c r="O98" s="34"/>
      <c r="P98" s="34"/>
    </row>
    <row r="99" spans="2:16" hidden="1">
      <c r="B99" s="52"/>
      <c r="C99" s="57"/>
      <c r="D99" s="48"/>
      <c r="E99" s="48"/>
      <c r="F99" s="49"/>
      <c r="G99" s="53"/>
      <c r="H99" s="54"/>
      <c r="I99" s="55"/>
      <c r="J99" s="54"/>
      <c r="K99" s="53"/>
      <c r="L99" s="56"/>
      <c r="M99" s="53"/>
      <c r="N99" s="54"/>
      <c r="O99" s="110">
        <f>SUM(F99:N99)+(E99*18)+(D99*9)</f>
        <v>0</v>
      </c>
      <c r="P99" s="36">
        <f t="shared" ref="P99:P100" si="36">(D99*$D$3)+(E99*$E$3)+(F99*$F$3)+(G99*$G$3)+(H99*$H$3)+(I99*$I$3)+(J99*$J$3)+(K99*$K$3)+(L99*$L$3)+(M99*$M$3)+(N99*$N$3)</f>
        <v>0</v>
      </c>
    </row>
    <row r="100" spans="2:16" hidden="1">
      <c r="B100" s="52"/>
      <c r="C100" s="47"/>
      <c r="D100" s="48"/>
      <c r="E100" s="48"/>
      <c r="F100" s="49"/>
      <c r="G100" s="53"/>
      <c r="H100" s="54"/>
      <c r="I100" s="55"/>
      <c r="J100" s="54"/>
      <c r="K100" s="53"/>
      <c r="L100" s="56"/>
      <c r="M100" s="53"/>
      <c r="N100" s="54"/>
      <c r="O100" s="35">
        <f t="shared" ref="O100" si="37">SUM(F100:N100)</f>
        <v>0</v>
      </c>
      <c r="P100" s="36">
        <f t="shared" si="36"/>
        <v>0</v>
      </c>
    </row>
    <row r="101" spans="2:16" ht="10.8" hidden="1" thickBot="1">
      <c r="B101" s="37" t="s">
        <v>21</v>
      </c>
      <c r="C101" s="37">
        <f>SUM(C100:C100)</f>
        <v>0</v>
      </c>
      <c r="D101" s="37">
        <f t="shared" ref="D101:P101" si="38">SUM(D99:D100)</f>
        <v>0</v>
      </c>
      <c r="E101" s="37">
        <f t="shared" si="38"/>
        <v>0</v>
      </c>
      <c r="F101" s="37">
        <f t="shared" si="38"/>
        <v>0</v>
      </c>
      <c r="G101" s="40">
        <f t="shared" si="38"/>
        <v>0</v>
      </c>
      <c r="H101" s="40">
        <f t="shared" si="38"/>
        <v>0</v>
      </c>
      <c r="I101" s="40">
        <f t="shared" si="38"/>
        <v>0</v>
      </c>
      <c r="J101" s="40">
        <f t="shared" si="38"/>
        <v>0</v>
      </c>
      <c r="K101" s="40">
        <f t="shared" si="38"/>
        <v>0</v>
      </c>
      <c r="L101" s="40">
        <f t="shared" si="38"/>
        <v>0</v>
      </c>
      <c r="M101" s="40">
        <f t="shared" si="38"/>
        <v>0</v>
      </c>
      <c r="N101" s="40">
        <f t="shared" si="38"/>
        <v>0</v>
      </c>
      <c r="O101" s="41">
        <f t="shared" si="38"/>
        <v>0</v>
      </c>
      <c r="P101" s="42">
        <f t="shared" si="38"/>
        <v>0</v>
      </c>
    </row>
    <row r="102" spans="2:16" hidden="1"/>
    <row r="103" spans="2:16" hidden="1"/>
    <row r="104" spans="2:16" ht="10.8" hidden="1" thickBot="1">
      <c r="B104" s="32" t="s">
        <v>54</v>
      </c>
      <c r="C104" s="32"/>
      <c r="D104" s="32"/>
      <c r="E104" s="32"/>
      <c r="F104" s="33"/>
      <c r="G104" s="33"/>
      <c r="H104" s="33"/>
      <c r="I104" s="33"/>
      <c r="J104" s="33"/>
      <c r="K104" s="33"/>
      <c r="L104" s="33"/>
      <c r="M104" s="33"/>
      <c r="N104" s="33"/>
      <c r="O104" s="34"/>
      <c r="P104" s="34"/>
    </row>
    <row r="105" spans="2:16" hidden="1">
      <c r="B105" s="52"/>
      <c r="C105" s="57"/>
      <c r="D105" s="48"/>
      <c r="E105" s="48"/>
      <c r="F105" s="49"/>
      <c r="G105" s="53"/>
      <c r="H105" s="54"/>
      <c r="I105" s="55"/>
      <c r="J105" s="54"/>
      <c r="K105" s="53"/>
      <c r="L105" s="56"/>
      <c r="M105" s="53"/>
      <c r="N105" s="54"/>
      <c r="O105" s="35">
        <f t="shared" ref="O105:O107" si="39">SUM(F105:N105)</f>
        <v>0</v>
      </c>
      <c r="P105" s="36">
        <f t="shared" ref="P105:P107" si="40">(D105*$D$3)+(E105*$E$3)+(F105*$F$3)+(G105*$G$3)+(H105*$H$3)+(I105*$I$3)+(J105*$J$3)+(K105*$K$3)+(L105*$L$3)+(M105*$M$3)+(N105*$N$3)</f>
        <v>0</v>
      </c>
    </row>
    <row r="106" spans="2:16" hidden="1">
      <c r="B106" s="52"/>
      <c r="C106" s="47"/>
      <c r="D106" s="48"/>
      <c r="E106" s="48"/>
      <c r="F106" s="49"/>
      <c r="G106" s="53"/>
      <c r="H106" s="54"/>
      <c r="I106" s="55"/>
      <c r="J106" s="54"/>
      <c r="K106" s="53"/>
      <c r="L106" s="56"/>
      <c r="M106" s="53"/>
      <c r="N106" s="54"/>
      <c r="O106" s="35">
        <f t="shared" ref="O106" si="41">SUM(F106:N106)</f>
        <v>0</v>
      </c>
      <c r="P106" s="36">
        <f t="shared" si="40"/>
        <v>0</v>
      </c>
    </row>
    <row r="107" spans="2:16" hidden="1">
      <c r="B107" s="52"/>
      <c r="C107" s="47"/>
      <c r="D107" s="48"/>
      <c r="E107" s="48"/>
      <c r="F107" s="49"/>
      <c r="G107" s="53"/>
      <c r="H107" s="54"/>
      <c r="I107" s="55"/>
      <c r="J107" s="54"/>
      <c r="K107" s="53"/>
      <c r="L107" s="56"/>
      <c r="M107" s="53"/>
      <c r="N107" s="54"/>
      <c r="O107" s="35">
        <f t="shared" si="39"/>
        <v>0</v>
      </c>
      <c r="P107" s="36">
        <f t="shared" si="40"/>
        <v>0</v>
      </c>
    </row>
    <row r="108" spans="2:16" ht="10.8" hidden="1" thickBot="1">
      <c r="B108" s="37" t="s">
        <v>21</v>
      </c>
      <c r="C108" s="37">
        <f>SUM(C107:C107)</f>
        <v>0</v>
      </c>
      <c r="D108" s="37">
        <f>SUM(D105:D107)</f>
        <v>0</v>
      </c>
      <c r="E108" s="37">
        <f>SUM(E105:E107)</f>
        <v>0</v>
      </c>
      <c r="F108" s="37">
        <f>SUM(F107:F107)</f>
        <v>0</v>
      </c>
      <c r="G108" s="40">
        <f t="shared" ref="G108:P108" si="42">SUM(G105:G107)</f>
        <v>0</v>
      </c>
      <c r="H108" s="40">
        <f t="shared" si="42"/>
        <v>0</v>
      </c>
      <c r="I108" s="40">
        <f t="shared" si="42"/>
        <v>0</v>
      </c>
      <c r="J108" s="40">
        <f t="shared" si="42"/>
        <v>0</v>
      </c>
      <c r="K108" s="40">
        <f t="shared" si="42"/>
        <v>0</v>
      </c>
      <c r="L108" s="40">
        <f t="shared" si="42"/>
        <v>0</v>
      </c>
      <c r="M108" s="40">
        <f t="shared" si="42"/>
        <v>0</v>
      </c>
      <c r="N108" s="40">
        <f t="shared" si="42"/>
        <v>0</v>
      </c>
      <c r="O108" s="41">
        <f t="shared" si="42"/>
        <v>0</v>
      </c>
      <c r="P108" s="42">
        <f t="shared" si="42"/>
        <v>0</v>
      </c>
    </row>
    <row r="109" spans="2:16" hidden="1"/>
    <row r="110" spans="2:16" hidden="1"/>
    <row r="111" spans="2:16" ht="10.8" hidden="1" thickBot="1">
      <c r="B111" s="32" t="s">
        <v>45</v>
      </c>
      <c r="C111" s="32"/>
      <c r="D111" s="32"/>
      <c r="E111" s="32"/>
      <c r="F111" s="33"/>
      <c r="G111" s="33"/>
      <c r="H111" s="33"/>
      <c r="I111" s="33"/>
      <c r="J111" s="33"/>
      <c r="K111" s="33"/>
      <c r="L111" s="33"/>
      <c r="M111" s="33"/>
      <c r="N111" s="33"/>
      <c r="O111" s="34"/>
      <c r="P111" s="34"/>
    </row>
    <row r="112" spans="2:16" hidden="1">
      <c r="B112" s="52" t="s">
        <v>72</v>
      </c>
      <c r="C112" s="5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110">
        <f>SUM(F112:N112)+(E112*18)+(D112*9)</f>
        <v>0</v>
      </c>
      <c r="P112" s="36">
        <f t="shared" ref="P112:P114" si="43">(D112*$D$3)+(E112*$E$3)+(F112*$F$3)+(G112*$G$3)+(H112*$H$3)+(I112*$I$3)+(J112*$J$3)+(K112*$K$3)+(L112*$L$3)+(M112*$M$3)+(N112*$N$3)</f>
        <v>0</v>
      </c>
    </row>
    <row r="113" spans="2:16" hidden="1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 t="shared" ref="O113" si="44">SUM(F113:N113)</f>
        <v>0</v>
      </c>
      <c r="P113" s="36">
        <f t="shared" si="43"/>
        <v>0</v>
      </c>
    </row>
    <row r="114" spans="2:16" hidden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ref="O114" si="45">SUM(F114:N114)</f>
        <v>0</v>
      </c>
      <c r="P114" s="36">
        <f t="shared" si="43"/>
        <v>0</v>
      </c>
    </row>
    <row r="115" spans="2:16" ht="10.8" hidden="1" thickBot="1">
      <c r="B115" s="37" t="s">
        <v>21</v>
      </c>
      <c r="C115" s="37">
        <f>SUM(C114:C114)</f>
        <v>0</v>
      </c>
      <c r="D115" s="37">
        <f>SUM(D112:D114)</f>
        <v>0</v>
      </c>
      <c r="E115" s="37">
        <f>SUM(E112:E114)</f>
        <v>0</v>
      </c>
      <c r="F115" s="37">
        <f>SUM(F114:F114)</f>
        <v>0</v>
      </c>
      <c r="G115" s="40">
        <f t="shared" ref="G115:P115" si="46">SUM(G112:G114)</f>
        <v>0</v>
      </c>
      <c r="H115" s="40">
        <f t="shared" si="46"/>
        <v>0</v>
      </c>
      <c r="I115" s="40">
        <f t="shared" si="46"/>
        <v>0</v>
      </c>
      <c r="J115" s="40">
        <f t="shared" si="46"/>
        <v>0</v>
      </c>
      <c r="K115" s="40">
        <f t="shared" si="46"/>
        <v>0</v>
      </c>
      <c r="L115" s="40">
        <f t="shared" si="46"/>
        <v>0</v>
      </c>
      <c r="M115" s="40">
        <f t="shared" si="46"/>
        <v>0</v>
      </c>
      <c r="N115" s="40">
        <f t="shared" si="46"/>
        <v>0</v>
      </c>
      <c r="O115" s="41">
        <f t="shared" si="46"/>
        <v>0</v>
      </c>
      <c r="P115" s="42">
        <f t="shared" si="46"/>
        <v>0</v>
      </c>
    </row>
    <row r="116" spans="2:16" hidden="1"/>
    <row r="118" spans="2:16" ht="10.8" thickBot="1">
      <c r="B118" s="32" t="s">
        <v>52</v>
      </c>
      <c r="C118" s="32"/>
      <c r="D118" s="32"/>
      <c r="E118" s="32"/>
      <c r="F118" s="33"/>
      <c r="G118" s="33"/>
      <c r="H118" s="33"/>
      <c r="I118" s="33"/>
      <c r="J118" s="33"/>
      <c r="K118" s="33"/>
      <c r="L118" s="33"/>
      <c r="M118" s="33"/>
      <c r="N118" s="33"/>
      <c r="O118" s="34"/>
      <c r="P118" s="34"/>
    </row>
    <row r="119" spans="2:16" ht="11.25" customHeight="1">
      <c r="B119" s="52" t="s">
        <v>111</v>
      </c>
      <c r="C119" s="47"/>
      <c r="D119" s="48"/>
      <c r="E119" s="48"/>
      <c r="F119" s="49"/>
      <c r="G119" s="53">
        <v>5</v>
      </c>
      <c r="H119" s="54"/>
      <c r="I119" s="55"/>
      <c r="J119" s="54"/>
      <c r="K119" s="53"/>
      <c r="L119" s="56"/>
      <c r="M119" s="53"/>
      <c r="N119" s="54"/>
      <c r="O119" s="35">
        <f t="shared" ref="O119:O122" si="47">SUM(F119:N119)</f>
        <v>5</v>
      </c>
      <c r="P119" s="36">
        <f t="shared" ref="P119:P122" si="48">(D119*$D$3)+(E119*$E$3)+(F119*$F$3)+(G119*$G$3)+(H119*$H$3)+(I119*$I$3)+(J119*$J$3)+(K119*$K$3)+(L119*$L$3)+(M119*$M$3)+(N119*$N$3)</f>
        <v>1.25</v>
      </c>
    </row>
    <row r="120" spans="2:16" ht="11.25" customHeight="1">
      <c r="B120" s="52" t="s">
        <v>112</v>
      </c>
      <c r="C120" s="47"/>
      <c r="D120" s="48"/>
      <c r="E120" s="48"/>
      <c r="F120" s="49"/>
      <c r="G120" s="53">
        <v>138</v>
      </c>
      <c r="H120" s="54"/>
      <c r="I120" s="55"/>
      <c r="J120" s="54"/>
      <c r="K120" s="53"/>
      <c r="L120" s="56"/>
      <c r="M120" s="53"/>
      <c r="N120" s="54"/>
      <c r="O120" s="35">
        <f t="shared" ref="O120" si="49">SUM(F120:N120)</f>
        <v>138</v>
      </c>
      <c r="P120" s="36">
        <f t="shared" ref="P120" si="50">(D120*$D$3)+(E120*$E$3)+(F120*$F$3)+(G120*$G$3)+(H120*$H$3)+(I120*$I$3)+(J120*$J$3)+(K120*$K$3)+(L120*$L$3)+(M120*$M$3)+(N120*$N$3)</f>
        <v>34.5</v>
      </c>
    </row>
    <row r="121" spans="2:16" ht="11.25" customHeight="1">
      <c r="B121" s="52" t="s">
        <v>113</v>
      </c>
      <c r="C121" s="47"/>
      <c r="D121" s="48">
        <v>1</v>
      </c>
      <c r="E121" s="48"/>
      <c r="F121" s="49"/>
      <c r="G121" s="53">
        <v>3</v>
      </c>
      <c r="H121" s="54"/>
      <c r="I121" s="55">
        <v>1</v>
      </c>
      <c r="J121" s="54"/>
      <c r="K121" s="53">
        <v>1</v>
      </c>
      <c r="L121" s="56"/>
      <c r="M121" s="53"/>
      <c r="N121" s="54"/>
      <c r="O121" s="110">
        <f>SUM(F121:N121)+(E121*18)+(D121*9)</f>
        <v>14</v>
      </c>
      <c r="P121" s="36">
        <f t="shared" ref="P121" si="51">(D121*$D$3)+(E121*$E$3)+(F121*$F$3)+(G121*$G$3)+(H121*$H$3)+(I121*$I$3)+(J121*$J$3)+(K121*$K$3)+(L121*$L$3)+(M121*$M$3)+(N121*$N$3)</f>
        <v>38.25</v>
      </c>
    </row>
    <row r="122" spans="2:16" ht="11.25" customHeight="1">
      <c r="B122" s="52"/>
      <c r="C122" s="47"/>
      <c r="D122" s="48"/>
      <c r="E122" s="48"/>
      <c r="F122" s="49"/>
      <c r="G122" s="53"/>
      <c r="H122" s="54"/>
      <c r="I122" s="55"/>
      <c r="J122" s="54"/>
      <c r="K122" s="53"/>
      <c r="L122" s="56"/>
      <c r="M122" s="53"/>
      <c r="N122" s="54"/>
      <c r="O122" s="35">
        <f t="shared" si="47"/>
        <v>0</v>
      </c>
      <c r="P122" s="36">
        <f t="shared" si="48"/>
        <v>0</v>
      </c>
    </row>
    <row r="123" spans="2:16" ht="10.8" thickBot="1">
      <c r="B123" s="37" t="s">
        <v>21</v>
      </c>
      <c r="C123" s="37">
        <f t="shared" ref="C123:P123" si="52">SUM(C119:C122)</f>
        <v>0</v>
      </c>
      <c r="D123" s="37">
        <f t="shared" si="52"/>
        <v>1</v>
      </c>
      <c r="E123" s="37">
        <f t="shared" si="52"/>
        <v>0</v>
      </c>
      <c r="F123" s="37">
        <f t="shared" si="52"/>
        <v>0</v>
      </c>
      <c r="G123" s="40">
        <f t="shared" si="52"/>
        <v>146</v>
      </c>
      <c r="H123" s="40">
        <f t="shared" si="52"/>
        <v>0</v>
      </c>
      <c r="I123" s="40">
        <f t="shared" si="52"/>
        <v>1</v>
      </c>
      <c r="J123" s="40">
        <f t="shared" si="52"/>
        <v>0</v>
      </c>
      <c r="K123" s="40">
        <f t="shared" si="52"/>
        <v>1</v>
      </c>
      <c r="L123" s="40">
        <f t="shared" si="52"/>
        <v>0</v>
      </c>
      <c r="M123" s="40">
        <f t="shared" si="52"/>
        <v>0</v>
      </c>
      <c r="N123" s="40">
        <f t="shared" si="52"/>
        <v>0</v>
      </c>
      <c r="O123" s="41">
        <f t="shared" si="52"/>
        <v>157</v>
      </c>
      <c r="P123" s="42">
        <f t="shared" si="52"/>
        <v>74</v>
      </c>
    </row>
    <row r="124" spans="2:16" ht="11.25" customHeight="1">
      <c r="B124" s="44"/>
      <c r="C124" s="44"/>
      <c r="D124" s="44"/>
      <c r="E124" s="44"/>
      <c r="F124" s="44"/>
      <c r="G124" s="45"/>
      <c r="H124" s="45"/>
      <c r="I124" s="45"/>
      <c r="J124" s="45"/>
      <c r="K124" s="45"/>
      <c r="L124" s="45"/>
      <c r="M124" s="45"/>
      <c r="N124" s="45"/>
      <c r="O124" s="50"/>
      <c r="P124" s="51"/>
    </row>
    <row r="125" spans="2:16" ht="11.25" hidden="1" customHeight="1"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</row>
    <row r="126" spans="2:16" ht="10.8" hidden="1" thickBot="1">
      <c r="B126" s="32" t="s">
        <v>44</v>
      </c>
      <c r="C126" s="32"/>
      <c r="D126" s="32"/>
      <c r="E126" s="32"/>
      <c r="F126" s="33"/>
      <c r="G126" s="33"/>
      <c r="H126" s="33"/>
      <c r="I126" s="33"/>
      <c r="J126" s="33"/>
      <c r="K126" s="33"/>
      <c r="L126" s="33"/>
      <c r="M126" s="33"/>
      <c r="N126" s="33"/>
      <c r="O126" s="34"/>
      <c r="P126" s="34"/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>SUM(F127:N127)</f>
        <v>0</v>
      </c>
      <c r="P127" s="36">
        <f t="shared" ref="P127:P129" si="53">(D127*$D$3)+(E127*$E$3)+(F127*$F$3)+(G127*$G$3)+(H127*$H$3)+(I127*$I$3)+(J127*$J$3)+(K127*$K$3)+(L127*$L$3)+(M127*$M$3)+(N127*$N$3)</f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>SUM(F128:N128)</f>
        <v>0</v>
      </c>
      <c r="P128" s="36">
        <f t="shared" si="53"/>
        <v>0</v>
      </c>
    </row>
    <row r="129" spans="2:16" hidden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>SUM(F129:N129)</f>
        <v>0</v>
      </c>
      <c r="P129" s="36">
        <f t="shared" si="53"/>
        <v>0</v>
      </c>
    </row>
    <row r="130" spans="2:16" ht="10.8" hidden="1" thickBot="1">
      <c r="B130" s="37" t="s">
        <v>21</v>
      </c>
      <c r="C130" s="37">
        <f t="shared" ref="C130:O130" si="54">SUM(C127:C129)</f>
        <v>0</v>
      </c>
      <c r="D130" s="37">
        <f t="shared" si="54"/>
        <v>0</v>
      </c>
      <c r="E130" s="37">
        <f t="shared" si="54"/>
        <v>0</v>
      </c>
      <c r="F130" s="37">
        <f t="shared" si="54"/>
        <v>0</v>
      </c>
      <c r="G130" s="40">
        <f t="shared" si="54"/>
        <v>0</v>
      </c>
      <c r="H130" s="40">
        <f t="shared" si="54"/>
        <v>0</v>
      </c>
      <c r="I130" s="40">
        <f t="shared" si="54"/>
        <v>0</v>
      </c>
      <c r="J130" s="40">
        <f t="shared" si="54"/>
        <v>0</v>
      </c>
      <c r="K130" s="40">
        <f t="shared" si="54"/>
        <v>0</v>
      </c>
      <c r="L130" s="40">
        <f t="shared" si="54"/>
        <v>0</v>
      </c>
      <c r="M130" s="40">
        <f t="shared" si="54"/>
        <v>0</v>
      </c>
      <c r="N130" s="40">
        <f t="shared" si="54"/>
        <v>0</v>
      </c>
      <c r="O130" s="41">
        <f t="shared" si="54"/>
        <v>0</v>
      </c>
      <c r="P130" s="42">
        <f>SUM(P127:P129)</f>
        <v>0</v>
      </c>
    </row>
    <row r="131" spans="2:16" ht="13.2">
      <c r="B131" s="2"/>
      <c r="C131" s="2"/>
      <c r="D131" s="2"/>
      <c r="E131" s="2"/>
      <c r="F131" s="43"/>
      <c r="G131" s="43"/>
      <c r="H131" s="43"/>
      <c r="I131" s="43"/>
      <c r="J131" s="43"/>
      <c r="K131" s="43"/>
      <c r="L131" s="43"/>
      <c r="M131" s="43"/>
      <c r="N131" s="43"/>
      <c r="O131" s="2"/>
      <c r="P131" s="2"/>
    </row>
    <row r="132" spans="2:16">
      <c r="M132" s="44" t="s">
        <v>21</v>
      </c>
      <c r="O132" s="45">
        <f>O130+O123+O115+O108+O101+O95+O89+O83+O50+O76+O44+O37+O18+O11</f>
        <v>1032</v>
      </c>
      <c r="P132" s="46">
        <f>P130+P123+P115+P108+P101+P95+P89+P83+P50+P76+P44+P37+P18+P11</f>
        <v>682.5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106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106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106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106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="70" zoomScaleNormal="70" workbookViewId="0">
      <selection activeCell="E11" sqref="E11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83</v>
      </c>
      <c r="B4" s="167">
        <f>SUM(Botswana!O15)</f>
        <v>148</v>
      </c>
      <c r="C4" s="168">
        <f>SUM(Botswana!P15)</f>
        <v>48.75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73</v>
      </c>
      <c r="B6" s="172">
        <f>SUM(Ghana!O32)</f>
        <v>2128</v>
      </c>
      <c r="C6" s="169">
        <f>SUM(Ghana!P32)</f>
        <v>814.45</v>
      </c>
      <c r="D6" s="162"/>
    </row>
    <row r="7" spans="1:4" ht="14.4">
      <c r="A7" s="166" t="s">
        <v>48</v>
      </c>
      <c r="B7" s="167">
        <f>SUM('Ivory Coast'!O11)</f>
        <v>16</v>
      </c>
      <c r="C7" s="168">
        <f>SUM('Ivory Coast'!P11)</f>
        <v>10.75</v>
      </c>
      <c r="D7" s="162"/>
    </row>
    <row r="8" spans="1:4" ht="14.4">
      <c r="A8" s="166" t="s">
        <v>25</v>
      </c>
      <c r="B8" s="172">
        <f>SUM(Kenya!O36)</f>
        <v>243</v>
      </c>
      <c r="C8" s="169">
        <f>SUM(Kenya!P36)</f>
        <v>341.45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SUM(Mauritius!O36)</f>
        <v>2438</v>
      </c>
      <c r="C10" s="168">
        <f>SUM(Mauritius!P36)</f>
        <v>1466.55</v>
      </c>
      <c r="D10" s="162"/>
    </row>
    <row r="11" spans="1:4" ht="14.4">
      <c r="A11" s="166" t="s">
        <v>34</v>
      </c>
      <c r="B11" s="172">
        <f>SUM(Nigeria!O50)</f>
        <v>1020</v>
      </c>
      <c r="C11" s="169">
        <f>SUM(Nigeria!P50)</f>
        <v>414.75</v>
      </c>
      <c r="D11" s="162"/>
    </row>
    <row r="12" spans="1:4" ht="14.4">
      <c r="A12" s="166" t="s">
        <v>27</v>
      </c>
      <c r="B12" s="173">
        <f>SUM('South Africa'!O132)</f>
        <v>1032</v>
      </c>
      <c r="C12" s="168">
        <f>SUM('South Africa'!P132)</f>
        <v>682.5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75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72"/>
      <c r="C17" s="169"/>
      <c r="D17" s="162"/>
    </row>
    <row r="18" spans="1:5" ht="14.4">
      <c r="A18" s="175" t="s">
        <v>28</v>
      </c>
      <c r="B18" s="176">
        <f>SUM(B4:B17)</f>
        <v>7025</v>
      </c>
      <c r="C18" s="176">
        <f>SUM(C4:C17)</f>
        <v>3779.2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2024</v>
      </c>
      <c r="C26" s="182">
        <v>2025</v>
      </c>
      <c r="D26" s="67"/>
    </row>
    <row r="27" spans="1:5">
      <c r="A27" s="67" t="s">
        <v>67</v>
      </c>
      <c r="B27" s="67">
        <v>7360</v>
      </c>
      <c r="C27" s="67">
        <v>6604</v>
      </c>
      <c r="D27" s="67"/>
      <c r="E27" s="67"/>
    </row>
    <row r="28" spans="1:5">
      <c r="A28" s="67" t="s">
        <v>56</v>
      </c>
      <c r="B28" s="67">
        <v>5618</v>
      </c>
      <c r="C28" s="67">
        <v>7104</v>
      </c>
      <c r="D28" s="67"/>
      <c r="E28" s="67"/>
    </row>
    <row r="29" spans="1:5">
      <c r="A29" s="67" t="s">
        <v>57</v>
      </c>
      <c r="B29" s="67">
        <v>8658</v>
      </c>
      <c r="C29" s="67">
        <f>B18</f>
        <v>7025</v>
      </c>
      <c r="D29" s="67"/>
      <c r="E29" s="67"/>
    </row>
    <row r="30" spans="1:5">
      <c r="A30" s="67" t="s">
        <v>58</v>
      </c>
      <c r="B30" s="177">
        <v>7938</v>
      </c>
      <c r="C30" s="177"/>
      <c r="D30" s="177"/>
      <c r="E30" s="177"/>
    </row>
    <row r="31" spans="1:5">
      <c r="A31" s="67" t="s">
        <v>59</v>
      </c>
      <c r="B31" s="67">
        <v>3024</v>
      </c>
      <c r="D31" s="67"/>
    </row>
    <row r="32" spans="1:5">
      <c r="A32" s="67" t="s">
        <v>60</v>
      </c>
      <c r="B32" s="67">
        <v>6256</v>
      </c>
      <c r="D32" s="67"/>
    </row>
    <row r="33" spans="1:4">
      <c r="A33" s="67" t="s">
        <v>61</v>
      </c>
      <c r="B33" s="67">
        <v>7863</v>
      </c>
      <c r="D33" s="67"/>
    </row>
    <row r="34" spans="1:4">
      <c r="A34" s="67" t="s">
        <v>62</v>
      </c>
      <c r="B34" s="67">
        <v>13131</v>
      </c>
      <c r="D34" s="67"/>
    </row>
    <row r="35" spans="1:4">
      <c r="A35" s="67" t="s">
        <v>63</v>
      </c>
      <c r="B35" s="67">
        <v>16114</v>
      </c>
    </row>
    <row r="36" spans="1:4">
      <c r="A36" s="67" t="s">
        <v>64</v>
      </c>
      <c r="B36" s="67">
        <v>6433</v>
      </c>
    </row>
    <row r="37" spans="1:4">
      <c r="A37" s="67" t="s">
        <v>65</v>
      </c>
      <c r="B37" s="67">
        <v>4399</v>
      </c>
    </row>
    <row r="38" spans="1:4">
      <c r="A38" s="67" t="s">
        <v>66</v>
      </c>
      <c r="B38" s="67">
        <v>64825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2025-05-01T17:00:59Z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