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997C32EE-275E-44ED-BC1D-D38E589E4869}" xr6:coauthVersionLast="47" xr6:coauthVersionMax="47" xr10:uidLastSave="{00000000-0000-0000-0000-000000000000}"/>
  <bookViews>
    <workbookView xWindow="-108" yWindow="-108" windowWidth="23256" windowHeight="12456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state="hidden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4" l="1"/>
  <c r="O7" i="18" l="1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P50" i="18" s="1"/>
  <c r="O39" i="18"/>
  <c r="O46" i="18"/>
  <c r="O47" i="10"/>
  <c r="O26" i="10"/>
  <c r="O20" i="10"/>
  <c r="O19" i="10"/>
  <c r="O8" i="26"/>
  <c r="O38" i="19"/>
  <c r="O37" i="19"/>
  <c r="O36" i="19"/>
  <c r="O35" i="19"/>
  <c r="O34" i="19"/>
  <c r="O33" i="19"/>
  <c r="O32" i="19"/>
  <c r="O31" i="19"/>
  <c r="O30" i="19"/>
  <c r="O29" i="19"/>
  <c r="O28" i="19"/>
  <c r="O27" i="19"/>
  <c r="O26" i="19"/>
  <c r="O25" i="19"/>
  <c r="O24" i="19"/>
  <c r="P45" i="19"/>
  <c r="O45" i="19"/>
  <c r="P44" i="19"/>
  <c r="O44" i="19"/>
  <c r="O50" i="18" l="1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26" i="19" l="1"/>
  <c r="O126" i="19"/>
  <c r="P125" i="19"/>
  <c r="O125" i="19"/>
  <c r="P124" i="19"/>
  <c r="O124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C6" i="4" s="1"/>
  <c r="B6" i="4"/>
  <c r="O83" i="19"/>
  <c r="O40" i="10" l="1"/>
  <c r="O13" i="10"/>
  <c r="O8" i="10"/>
  <c r="P31" i="19"/>
  <c r="P36" i="19"/>
  <c r="P35" i="19"/>
  <c r="P34" i="19"/>
  <c r="P33" i="19"/>
  <c r="P32" i="19"/>
  <c r="P30" i="19"/>
  <c r="P29" i="19"/>
  <c r="P28" i="19"/>
  <c r="P27" i="19"/>
  <c r="P26" i="19"/>
  <c r="P25" i="19"/>
  <c r="P13" i="25"/>
  <c r="O13" i="25"/>
  <c r="P12" i="25"/>
  <c r="O12" i="25"/>
  <c r="P11" i="25"/>
  <c r="O11" i="25"/>
  <c r="P97" i="19"/>
  <c r="O97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05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16" i="19"/>
  <c r="O103" i="19"/>
  <c r="O43" i="19"/>
  <c r="O15" i="17"/>
  <c r="O16" i="10"/>
  <c r="P15" i="25" l="1"/>
  <c r="C4" i="4" s="1"/>
  <c r="O15" i="25"/>
  <c r="B4" i="4" s="1"/>
  <c r="F99" i="19"/>
  <c r="P13" i="17"/>
  <c r="O13" i="17"/>
  <c r="P12" i="17"/>
  <c r="O12" i="17"/>
  <c r="P11" i="17"/>
  <c r="O11" i="17"/>
  <c r="P10" i="17"/>
  <c r="O10" i="17"/>
  <c r="P15" i="17"/>
  <c r="P14" i="17"/>
  <c r="O14" i="17"/>
  <c r="P37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P31" i="8"/>
  <c r="O31" i="8"/>
  <c r="P30" i="8"/>
  <c r="O30" i="8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29" i="8"/>
  <c r="O29" i="8"/>
  <c r="P18" i="19"/>
  <c r="O18" i="19"/>
  <c r="P17" i="19"/>
  <c r="O17" i="19"/>
  <c r="P16" i="19"/>
  <c r="O16" i="19"/>
  <c r="P16" i="17"/>
  <c r="P9" i="17"/>
  <c r="P18" i="12"/>
  <c r="P16" i="12"/>
  <c r="P9" i="12"/>
  <c r="P83" i="19"/>
  <c r="P38" i="19"/>
  <c r="P24" i="19"/>
  <c r="P24" i="8"/>
  <c r="P23" i="8"/>
  <c r="P22" i="8"/>
  <c r="P17" i="8"/>
  <c r="P7" i="8"/>
  <c r="P9" i="20"/>
  <c r="P10" i="14"/>
  <c r="P9" i="14"/>
  <c r="P10" i="16"/>
  <c r="P9" i="16"/>
  <c r="P27" i="10"/>
  <c r="P26" i="10"/>
  <c r="P24" i="10"/>
  <c r="P23" i="10"/>
  <c r="P22" i="10"/>
  <c r="P21" i="10"/>
  <c r="P20" i="10"/>
  <c r="P8" i="10"/>
  <c r="O36" i="10" l="1"/>
  <c r="P12" i="23"/>
  <c r="C13" i="4" s="1"/>
  <c r="P36" i="10"/>
  <c r="O12" i="24"/>
  <c r="B15" i="4" s="1"/>
  <c r="P12" i="24"/>
  <c r="C15" i="4" s="1"/>
  <c r="P33" i="8"/>
  <c r="O3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C79" i="19"/>
  <c r="D79" i="19"/>
  <c r="E79" i="19"/>
  <c r="F79" i="19"/>
  <c r="G79" i="19"/>
  <c r="H79" i="19"/>
  <c r="I79" i="19"/>
  <c r="J79" i="19"/>
  <c r="K79" i="19"/>
  <c r="L79" i="19"/>
  <c r="M79" i="19"/>
  <c r="N79" i="19"/>
  <c r="O51" i="19"/>
  <c r="P51" i="19"/>
  <c r="O52" i="19"/>
  <c r="P52" i="19"/>
  <c r="C53" i="19"/>
  <c r="D53" i="19"/>
  <c r="E53" i="19"/>
  <c r="F53" i="19"/>
  <c r="G53" i="19"/>
  <c r="H53" i="19"/>
  <c r="I53" i="19"/>
  <c r="J53" i="19"/>
  <c r="K53" i="19"/>
  <c r="L53" i="19"/>
  <c r="M53" i="19"/>
  <c r="N53" i="19"/>
  <c r="P11" i="19" l="1"/>
  <c r="O11" i="19"/>
  <c r="P53" i="19"/>
  <c r="P79" i="19"/>
  <c r="O79" i="19"/>
  <c r="O53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34" i="19"/>
  <c r="P133" i="19"/>
  <c r="P132" i="19"/>
  <c r="P127" i="19"/>
  <c r="P123" i="19"/>
  <c r="P118" i="19"/>
  <c r="P117" i="19"/>
  <c r="P116" i="19"/>
  <c r="P111" i="19"/>
  <c r="P110" i="19"/>
  <c r="P109" i="19"/>
  <c r="P104" i="19"/>
  <c r="P103" i="19"/>
  <c r="P98" i="19"/>
  <c r="P96" i="19"/>
  <c r="P91" i="19"/>
  <c r="P90" i="19"/>
  <c r="P85" i="19"/>
  <c r="P84" i="19"/>
  <c r="P46" i="19"/>
  <c r="P43" i="19"/>
  <c r="P19" i="19"/>
  <c r="P15" i="19"/>
  <c r="O15" i="19"/>
  <c r="O117" i="19" l="1"/>
  <c r="O7" i="8" l="1"/>
  <c r="N105" i="19" l="1"/>
  <c r="M105" i="19"/>
  <c r="L105" i="19"/>
  <c r="K105" i="19"/>
  <c r="J105" i="19"/>
  <c r="I105" i="19"/>
  <c r="H105" i="19"/>
  <c r="G105" i="19"/>
  <c r="E105" i="19"/>
  <c r="D105" i="19"/>
  <c r="C105" i="19"/>
  <c r="O104" i="19"/>
  <c r="P105" i="19" l="1"/>
  <c r="O105" i="19"/>
  <c r="E39" i="19" l="1"/>
  <c r="F39" i="19"/>
  <c r="G39" i="19"/>
  <c r="H39" i="19"/>
  <c r="I39" i="19"/>
  <c r="J39" i="19"/>
  <c r="K39" i="19"/>
  <c r="L39" i="19"/>
  <c r="M39" i="19"/>
  <c r="N39" i="19"/>
  <c r="E47" i="19"/>
  <c r="F47" i="19"/>
  <c r="G47" i="19"/>
  <c r="H47" i="19"/>
  <c r="I47" i="19"/>
  <c r="J47" i="19"/>
  <c r="K47" i="19"/>
  <c r="L47" i="19"/>
  <c r="M47" i="19"/>
  <c r="N47" i="19"/>
  <c r="O11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19" i="19"/>
  <c r="M119" i="19"/>
  <c r="L119" i="19"/>
  <c r="K119" i="19"/>
  <c r="J119" i="19"/>
  <c r="I119" i="19"/>
  <c r="H119" i="19"/>
  <c r="G119" i="19"/>
  <c r="F119" i="19"/>
  <c r="E119" i="19"/>
  <c r="D119" i="19"/>
  <c r="C119" i="19"/>
  <c r="O118" i="19"/>
  <c r="N99" i="19"/>
  <c r="M99" i="19"/>
  <c r="L99" i="19"/>
  <c r="K99" i="19"/>
  <c r="J99" i="19"/>
  <c r="I99" i="19"/>
  <c r="H99" i="19"/>
  <c r="G99" i="19"/>
  <c r="E99" i="19"/>
  <c r="D99" i="19"/>
  <c r="C99" i="19"/>
  <c r="O98" i="19"/>
  <c r="O96" i="19"/>
  <c r="D39" i="19"/>
  <c r="C39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O123" i="19"/>
  <c r="O84" i="19"/>
  <c r="O9" i="16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O134" i="19"/>
  <c r="O133" i="19"/>
  <c r="O132" i="19"/>
  <c r="N112" i="19"/>
  <c r="M112" i="19"/>
  <c r="L112" i="19"/>
  <c r="K112" i="19"/>
  <c r="J112" i="19"/>
  <c r="I112" i="19"/>
  <c r="H112" i="19"/>
  <c r="G112" i="19"/>
  <c r="F112" i="19"/>
  <c r="E112" i="19"/>
  <c r="D112" i="19"/>
  <c r="C112" i="19"/>
  <c r="O111" i="19"/>
  <c r="O109" i="19"/>
  <c r="N92" i="19"/>
  <c r="M92" i="19"/>
  <c r="L92" i="19"/>
  <c r="K92" i="19"/>
  <c r="J92" i="19"/>
  <c r="I92" i="19"/>
  <c r="H92" i="19"/>
  <c r="G92" i="19"/>
  <c r="F92" i="19"/>
  <c r="E92" i="19"/>
  <c r="D92" i="19"/>
  <c r="C92" i="19"/>
  <c r="O91" i="19"/>
  <c r="O90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O85" i="19"/>
  <c r="D47" i="19"/>
  <c r="C47" i="19"/>
  <c r="O46" i="19"/>
  <c r="N20" i="19"/>
  <c r="M20" i="19"/>
  <c r="L20" i="19"/>
  <c r="K20" i="19"/>
  <c r="J20" i="19"/>
  <c r="I20" i="19"/>
  <c r="H20" i="19"/>
  <c r="G20" i="19"/>
  <c r="F20" i="19"/>
  <c r="E20" i="19"/>
  <c r="D20" i="19"/>
  <c r="C20" i="19"/>
  <c r="O19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8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7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25" i="8"/>
  <c r="M25" i="8"/>
  <c r="L25" i="8"/>
  <c r="K25" i="8"/>
  <c r="J25" i="8"/>
  <c r="I25" i="8"/>
  <c r="H25" i="8"/>
  <c r="G25" i="8"/>
  <c r="F25" i="8"/>
  <c r="E25" i="8"/>
  <c r="D25" i="8"/>
  <c r="C25" i="8"/>
  <c r="O24" i="8"/>
  <c r="O23" i="8"/>
  <c r="O22" i="8"/>
  <c r="N18" i="8"/>
  <c r="M18" i="8"/>
  <c r="L18" i="8"/>
  <c r="K18" i="8"/>
  <c r="J18" i="8"/>
  <c r="I18" i="8"/>
  <c r="H18" i="8"/>
  <c r="F18" i="8"/>
  <c r="E18" i="8"/>
  <c r="D18" i="8"/>
  <c r="C18" i="8"/>
  <c r="P17" i="17"/>
  <c r="C9" i="4" s="1"/>
  <c r="P18" i="16" l="1"/>
  <c r="O18" i="16"/>
  <c r="O25" i="8"/>
  <c r="O49" i="10"/>
  <c r="O11" i="14"/>
  <c r="B7" i="4" s="1"/>
  <c r="P11" i="14"/>
  <c r="C7" i="4" s="1"/>
  <c r="O42" i="10"/>
  <c r="P30" i="10"/>
  <c r="P42" i="10"/>
  <c r="O30" i="10"/>
  <c r="O17" i="17"/>
  <c r="B9" i="4" s="1"/>
  <c r="P19" i="12"/>
  <c r="C14" i="4" s="1"/>
  <c r="O19" i="12"/>
  <c r="B14" i="4" s="1"/>
  <c r="P18" i="8"/>
  <c r="P25" i="8"/>
  <c r="O119" i="19"/>
  <c r="P99" i="19"/>
  <c r="P49" i="10"/>
  <c r="O18" i="8"/>
  <c r="O135" i="19"/>
  <c r="O86" i="19"/>
  <c r="O20" i="19"/>
  <c r="P39" i="19"/>
  <c r="P47" i="19"/>
  <c r="P128" i="19"/>
  <c r="O112" i="19"/>
  <c r="O92" i="19"/>
  <c r="P92" i="19"/>
  <c r="O47" i="19"/>
  <c r="P112" i="19"/>
  <c r="O39" i="19"/>
  <c r="O128" i="19"/>
  <c r="P119" i="19"/>
  <c r="P135" i="19"/>
  <c r="P86" i="19"/>
  <c r="O99" i="19"/>
  <c r="P20" i="19"/>
  <c r="P36" i="8" l="1"/>
  <c r="C10" i="4" s="1"/>
  <c r="B11" i="4"/>
  <c r="P137" i="19"/>
  <c r="C12" i="4" s="1"/>
  <c r="O137" i="19"/>
  <c r="B12" i="4" s="1"/>
  <c r="O36" i="8"/>
  <c r="B10" i="4" s="1"/>
  <c r="O51" i="10"/>
  <c r="B8" i="4" s="1"/>
  <c r="P51" i="10"/>
  <c r="C8" i="4" s="1"/>
  <c r="C11" i="4"/>
  <c r="B18" i="4" l="1"/>
  <c r="C18" i="4"/>
</calcChain>
</file>

<file path=xl/sharedStrings.xml><?xml version="1.0" encoding="utf-8"?>
<sst xmlns="http://schemas.openxmlformats.org/spreadsheetml/2006/main" count="435" uniqueCount="134">
  <si>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</si>
  <si>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</si>
  <si>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</si>
  <si>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</si>
  <si>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</si>
  <si>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</si>
  <si>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</si>
  <si>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</si>
  <si>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</si>
  <si>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</si>
  <si>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</si>
  <si>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</si>
  <si>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</si>
  <si>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</si>
  <si>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</si>
  <si>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</si>
  <si>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</si>
  <si>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</si>
  <si>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</si>
  <si>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</si>
  <si>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</si>
  <si>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</si>
  <si>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</si>
  <si>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</si>
  <si>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</si>
  <si>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</si>
  <si>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</si>
  <si>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</si>
  <si>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</si>
  <si>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</si>
  <si>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</si>
  <si>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</si>
  <si>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</si>
  <si>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</si>
  <si>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</si>
  <si>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</si>
  <si>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</si>
  <si>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</si>
  <si>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</si>
  <si>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</si>
  <si>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</si>
  <si>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</si>
  <si>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</si>
  <si>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</si>
  <si>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</si>
  <si>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</si>
  <si>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</si>
  <si>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</si>
  <si>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</si>
  <si>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</si>
  <si>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</si>
  <si>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</si>
  <si>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</si>
  <si>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</si>
  <si>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</si>
  <si>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</si>
  <si>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</si>
  <si>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</si>
  <si>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</si>
  <si>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</si>
  <si>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</si>
  <si>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</si>
  <si>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</si>
  <si>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</si>
  <si>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</si>
  <si>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</si>
  <si>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</si>
  <si>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</si>
  <si>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</si>
  <si>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</si>
  <si>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</si>
  <si>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</si>
  <si>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</si>
  <si>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</si>
  <si>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</si>
  <si>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</si>
  <si>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</si>
  <si>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</si>
  <si>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</si>
  <si>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</si>
  <si>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</si>
  <si>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</si>
  <si>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</si>
  <si>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</si>
  <si>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</si>
  <si>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</si>
  <si>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</si>
  <si>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</si>
  <si>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</si>
  <si>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</si>
  <si>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</si>
  <si>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</si>
  <si>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</si>
  <si>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MONTH : February 2025</t>
  </si>
  <si>
    <t>Paramisvara Dasa</t>
  </si>
  <si>
    <t>Acyuta Kesava Dasa</t>
  </si>
  <si>
    <t>Samantha Mathaji</t>
  </si>
  <si>
    <t>Patita Pavana Das</t>
  </si>
  <si>
    <t>Dyuti Mandala Das</t>
  </si>
  <si>
    <t>Rajasekhara Das</t>
  </si>
  <si>
    <t>Parama Sundari Devi Dasi</t>
  </si>
  <si>
    <t>Temple Total Scores</t>
  </si>
  <si>
    <t>Sandton BTG team</t>
  </si>
  <si>
    <t>Damodar das (BCais)</t>
  </si>
  <si>
    <t xml:space="preserve">Radhakund devi dasi </t>
  </si>
  <si>
    <t>Team AGTSP</t>
  </si>
  <si>
    <t>BHAKTIN RUMA</t>
  </si>
  <si>
    <t>MATAJI DRAUPADI DEVI DASI/ PRABHU MANMOHAN DAS</t>
  </si>
  <si>
    <t>MATAJI VRAJESHWARI DEVI DASI</t>
  </si>
  <si>
    <t>MATAJI SATYABHAMA DEVI DASI/MATAJI VINATA DEVI DASI/MATAJI AKUTI DEVI DASI</t>
  </si>
  <si>
    <t>HARINAAM CINTAMANI TEAM</t>
  </si>
  <si>
    <t>GIFTSHOP</t>
  </si>
  <si>
    <t>NRSINGHA AVATAR DAS</t>
  </si>
  <si>
    <t>MATAJI DIVYA RADHIKA DEVI DASI</t>
  </si>
  <si>
    <t>MATAJI SIMLA</t>
  </si>
  <si>
    <t>MATAJI SATYABHAMA DEVI DASI</t>
  </si>
  <si>
    <t>MATAJI SWASTI</t>
  </si>
  <si>
    <t>Pavitra dasa</t>
  </si>
  <si>
    <t>Chaitanya Bhagavat Dasa</t>
  </si>
  <si>
    <t>NEW JAGANNATHA PURI TEMPLE DURBAN</t>
  </si>
  <si>
    <t>Temple Cumulative Scores</t>
  </si>
  <si>
    <t>Daya Sindhu Dasa</t>
  </si>
  <si>
    <t>Nikunja Seva dasi</t>
  </si>
  <si>
    <t>Nitai Pada Kamala</t>
  </si>
  <si>
    <t>Padyavali Devi Dasi</t>
  </si>
  <si>
    <t>Prabhavati Dasi</t>
  </si>
  <si>
    <t>Radhanath’s Gifts</t>
  </si>
  <si>
    <t>SSRRT BTG Team</t>
  </si>
  <si>
    <t>Rasaraj Prabhu</t>
  </si>
  <si>
    <t>Bhakti Books (Takealot - Paramatma Das)</t>
  </si>
  <si>
    <t>Kadamba Kanana Swami Warriors</t>
  </si>
  <si>
    <t>Hare Krishna Challengers</t>
  </si>
  <si>
    <t>The Brhat Mrdanga Team</t>
  </si>
  <si>
    <t>Exclusive Books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</si>
</sst>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  <xf numFmtId="3" fontId="1" fillId="0" borderId="26" xfId="0" applyNumberFormat="1" applyFont="1" applyBorder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7493</c:v>
                </c:pt>
                <c:pt idx="10">
                  <c:v>4589</c:v>
                </c:pt>
                <c:pt idx="11">
                  <c:v>65957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Summary!$C$27:$C$28</c:f>
              <c:numCache>
                <c:formatCode>General</c:formatCode>
                <c:ptCount val="2"/>
                <c:pt idx="0">
                  <c:v>5909</c:v>
                </c:pt>
                <c:pt idx="1">
                  <c:v>8314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511</c:v>
                </c:pt>
                <c:pt idx="1" formatCode="General">
                  <c:v>3711</c:v>
                </c:pt>
                <c:pt idx="2">
                  <c:v>743</c:v>
                </c:pt>
                <c:pt idx="3">
                  <c:v>3349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261.45</c:v>
                </c:pt>
                <c:pt idx="1">
                  <c:v>2080</c:v>
                </c:pt>
                <c:pt idx="2">
                  <c:v>273.75</c:v>
                </c:pt>
                <c:pt idx="3">
                  <c:v>757.15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9" sqref="B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tabSelected="1" zoomScaleNormal="100" workbookViewId="0">
      <selection activeCell="B44" sqref="B44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118</v>
      </c>
      <c r="C14" s="57"/>
      <c r="D14" s="48"/>
      <c r="E14" s="48"/>
      <c r="F14" s="49">
        <v>7</v>
      </c>
      <c r="G14" s="53">
        <v>10</v>
      </c>
      <c r="H14" s="54"/>
      <c r="I14" s="55">
        <v>1</v>
      </c>
      <c r="J14" s="54"/>
      <c r="K14" s="53"/>
      <c r="L14" s="56"/>
      <c r="M14" s="53"/>
      <c r="N14" s="54">
        <v>3</v>
      </c>
      <c r="O14" s="35">
        <f t="shared" ref="O14:O15" si="3">SUM(F14:N14)</f>
        <v>21</v>
      </c>
      <c r="P14" s="36">
        <f t="shared" ref="P14:P15" si="4">(D14*$D$3)+(E14*$E$3)+(F14*$F$3)+(G14*$G$3)+(H14*$H$3)+(I14*$I$3)+(J14*$J$3)+(K14*$K$3)+(L14*$L$3)+(M14*$M$3)+(N14*$N$3)</f>
        <v>9.6999999999999993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10</v>
      </c>
      <c r="H16" s="40">
        <f t="shared" si="5"/>
        <v>0</v>
      </c>
      <c r="I16" s="40">
        <f t="shared" si="5"/>
        <v>1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3</v>
      </c>
      <c r="O16" s="41">
        <f t="shared" si="5"/>
        <v>21</v>
      </c>
      <c r="P16" s="42">
        <f t="shared" si="5"/>
        <v>9.6999999999999993</v>
      </c>
    </row>
    <row r="18" spans="2:16" hidden="1"/>
    <row r="19" spans="2:16" ht="10.8" hidden="1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117</v>
      </c>
      <c r="C28" s="57"/>
      <c r="D28" s="48"/>
      <c r="E28" s="48"/>
      <c r="F28" s="49"/>
      <c r="G28" s="53">
        <v>181</v>
      </c>
      <c r="H28" s="54"/>
      <c r="I28" s="55">
        <v>207</v>
      </c>
      <c r="J28" s="54"/>
      <c r="K28" s="53"/>
      <c r="L28" s="56">
        <v>101</v>
      </c>
      <c r="M28" s="53"/>
      <c r="N28" s="54">
        <v>1</v>
      </c>
      <c r="O28" s="35">
        <f t="shared" ref="O28:O30" si="9">SUM(F28:N28)</f>
        <v>490</v>
      </c>
      <c r="P28" s="36">
        <f t="shared" ref="P28:P30" si="10">(D28*$D$3)+(E28*$E$3)+(F28*$F$3)+(G28*$G$3)+(H28*$H$3)+(I28*$I$3)+(J28*$J$3)+(K28*$K$3)+(L28*$L$3)+(M28*$M$3)+(N28*$N$3)</f>
        <v>251.75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181</v>
      </c>
      <c r="H31" s="40">
        <f t="shared" si="11"/>
        <v>0</v>
      </c>
      <c r="I31" s="40">
        <f t="shared" si="11"/>
        <v>207</v>
      </c>
      <c r="J31" s="40">
        <f t="shared" si="11"/>
        <v>0</v>
      </c>
      <c r="K31" s="40">
        <f t="shared" si="11"/>
        <v>0</v>
      </c>
      <c r="L31" s="40">
        <f t="shared" si="11"/>
        <v>101</v>
      </c>
      <c r="M31" s="40">
        <f t="shared" si="11"/>
        <v>0</v>
      </c>
      <c r="N31" s="40">
        <f t="shared" si="11"/>
        <v>1</v>
      </c>
      <c r="O31" s="41">
        <f t="shared" si="11"/>
        <v>490</v>
      </c>
      <c r="P31" s="42">
        <f t="shared" si="11"/>
        <v>251.75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511</v>
      </c>
      <c r="P34" s="46">
        <f>P10+P16+P24+P31</f>
        <v>261.45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93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8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>SUM(F19:N19)+(E19*18)+(D19*9)</f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74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92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83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5" spans="2:16" ht="10.8" thickBot="1">
      <c r="B45" s="32" t="s">
        <v>36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110">
        <f>SUM(F47:N47)+(E47*18)+(D47*9)</f>
        <v>0</v>
      </c>
      <c r="P47" s="36">
        <f t="shared" si="11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8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3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3" sqref="B13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109</v>
      </c>
      <c r="C7" s="147"/>
      <c r="D7" s="141"/>
      <c r="E7" s="141"/>
      <c r="F7" s="142">
        <v>50</v>
      </c>
      <c r="G7" s="143">
        <v>85</v>
      </c>
      <c r="H7" s="144"/>
      <c r="I7" s="145">
        <v>744</v>
      </c>
      <c r="J7" s="144"/>
      <c r="K7" s="143">
        <v>68</v>
      </c>
      <c r="L7" s="146"/>
      <c r="M7" s="143">
        <v>34</v>
      </c>
      <c r="N7" s="144"/>
      <c r="O7" s="35">
        <f t="shared" ref="O7" si="0">SUM(F7:N7)</f>
        <v>981</v>
      </c>
      <c r="P7" s="36">
        <f>(D7*$D$3)+(E7*$E$3)+(F7*$F$3)+(G7*$G$3)+(H7*$H$3)+(I7*$I$3)+(J7*$J$3)+(K7*$K$3)+(L7*$L$3)+(M7*$M$3)+(N7*$N$3)</f>
        <v>534.25</v>
      </c>
    </row>
    <row r="8" spans="2:16">
      <c r="B8" s="52" t="s">
        <v>107</v>
      </c>
      <c r="C8" s="147"/>
      <c r="D8" s="141"/>
      <c r="E8" s="141"/>
      <c r="F8" s="142">
        <v>100</v>
      </c>
      <c r="G8" s="143">
        <v>60</v>
      </c>
      <c r="H8" s="144"/>
      <c r="I8" s="145">
        <v>315</v>
      </c>
      <c r="J8" s="144"/>
      <c r="K8" s="143">
        <v>67</v>
      </c>
      <c r="L8" s="146"/>
      <c r="M8" s="143">
        <v>46</v>
      </c>
      <c r="N8" s="144"/>
      <c r="O8" s="35">
        <f t="shared" ref="O8:O9" si="1">SUM(F8:N8)</f>
        <v>588</v>
      </c>
      <c r="P8" s="36">
        <f t="shared" ref="P8:P16" si="2">(D8*$D$3)+(E8*$E$3)+(F8*$F$3)+(G8*$G$3)+(H8*$H$3)+(I8*$I$3)+(J8*$J$3)+(K8*$K$3)+(L8*$L$3)+(M8*$M$3)+(N8*$N$3)</f>
        <v>341.5</v>
      </c>
    </row>
    <row r="9" spans="2:16">
      <c r="B9" s="52" t="s">
        <v>110</v>
      </c>
      <c r="C9" s="147"/>
      <c r="D9" s="141"/>
      <c r="E9" s="141"/>
      <c r="F9" s="142"/>
      <c r="G9" s="143">
        <v>35</v>
      </c>
      <c r="H9" s="144"/>
      <c r="I9" s="145">
        <v>125</v>
      </c>
      <c r="J9" s="144"/>
      <c r="K9" s="143">
        <v>60</v>
      </c>
      <c r="L9" s="146"/>
      <c r="M9" s="143"/>
      <c r="N9" s="144"/>
      <c r="O9" s="35">
        <f t="shared" si="1"/>
        <v>220</v>
      </c>
      <c r="P9" s="36">
        <f t="shared" si="2"/>
        <v>131.25</v>
      </c>
    </row>
    <row r="10" spans="2:16">
      <c r="B10" s="52" t="s">
        <v>111</v>
      </c>
      <c r="C10" s="147"/>
      <c r="D10" s="141"/>
      <c r="E10" s="141"/>
      <c r="F10" s="142">
        <v>25</v>
      </c>
      <c r="G10" s="143">
        <v>41</v>
      </c>
      <c r="H10" s="144"/>
      <c r="I10" s="145">
        <v>18</v>
      </c>
      <c r="J10" s="144"/>
      <c r="K10" s="143">
        <v>7</v>
      </c>
      <c r="L10" s="146"/>
      <c r="M10" s="143">
        <v>46</v>
      </c>
      <c r="N10" s="144"/>
      <c r="O10" s="35">
        <f t="shared" ref="O10:O12" si="3">SUM(F10:N10)</f>
        <v>137</v>
      </c>
      <c r="P10" s="36">
        <f t="shared" si="2"/>
        <v>120.75</v>
      </c>
    </row>
    <row r="11" spans="2:16">
      <c r="B11" s="52" t="s">
        <v>108</v>
      </c>
      <c r="C11" s="147"/>
      <c r="D11" s="141"/>
      <c r="E11" s="141"/>
      <c r="F11" s="142"/>
      <c r="G11" s="143">
        <v>50</v>
      </c>
      <c r="H11" s="144"/>
      <c r="I11" s="145">
        <v>90</v>
      </c>
      <c r="J11" s="144"/>
      <c r="K11" s="143">
        <v>15</v>
      </c>
      <c r="L11" s="146"/>
      <c r="M11" s="143"/>
      <c r="N11" s="144"/>
      <c r="O11" s="35">
        <f t="shared" si="3"/>
        <v>155</v>
      </c>
      <c r="P11" s="36">
        <f t="shared" si="2"/>
        <v>72.5</v>
      </c>
    </row>
    <row r="12" spans="2:16">
      <c r="B12" s="52" t="s">
        <v>112</v>
      </c>
      <c r="C12" s="147"/>
      <c r="D12" s="141"/>
      <c r="E12" s="141"/>
      <c r="F12" s="142"/>
      <c r="G12" s="143"/>
      <c r="H12" s="144"/>
      <c r="I12" s="145">
        <v>115</v>
      </c>
      <c r="J12" s="144"/>
      <c r="K12" s="143"/>
      <c r="L12" s="146"/>
      <c r="M12" s="143"/>
      <c r="N12" s="144"/>
      <c r="O12" s="35">
        <f t="shared" si="3"/>
        <v>115</v>
      </c>
      <c r="P12" s="36">
        <f t="shared" si="2"/>
        <v>57.5</v>
      </c>
    </row>
    <row r="13" spans="2:16">
      <c r="B13" s="52" t="s">
        <v>113</v>
      </c>
      <c r="C13" s="147"/>
      <c r="D13" s="141"/>
      <c r="E13" s="141"/>
      <c r="F13" s="142"/>
      <c r="G13" s="143">
        <v>60</v>
      </c>
      <c r="H13" s="144"/>
      <c r="I13" s="145">
        <v>35</v>
      </c>
      <c r="J13" s="144"/>
      <c r="K13" s="143"/>
      <c r="L13" s="146"/>
      <c r="M13" s="143"/>
      <c r="N13" s="144"/>
      <c r="O13" s="35">
        <f t="shared" ref="O13:O16" si="4">SUM(F13:N13)</f>
        <v>95</v>
      </c>
      <c r="P13" s="36">
        <f t="shared" si="2"/>
        <v>32.5</v>
      </c>
    </row>
    <row r="14" spans="2:16">
      <c r="B14" s="140" t="s">
        <v>114</v>
      </c>
      <c r="C14" s="147"/>
      <c r="D14" s="141"/>
      <c r="E14" s="141"/>
      <c r="F14" s="142"/>
      <c r="G14" s="143">
        <v>30</v>
      </c>
      <c r="H14" s="144"/>
      <c r="I14" s="145">
        <v>10</v>
      </c>
      <c r="J14" s="144"/>
      <c r="K14" s="143"/>
      <c r="L14" s="146"/>
      <c r="M14" s="143"/>
      <c r="N14" s="144"/>
      <c r="O14" s="35">
        <f t="shared" si="4"/>
        <v>40</v>
      </c>
      <c r="P14" s="36">
        <f t="shared" si="2"/>
        <v>12.5</v>
      </c>
    </row>
    <row r="15" spans="2:16">
      <c r="B15" s="140" t="s">
        <v>115</v>
      </c>
      <c r="C15" s="147"/>
      <c r="D15" s="141"/>
      <c r="E15" s="141"/>
      <c r="F15" s="142"/>
      <c r="G15" s="143">
        <v>30</v>
      </c>
      <c r="H15" s="144"/>
      <c r="I15" s="145">
        <v>10</v>
      </c>
      <c r="J15" s="144"/>
      <c r="K15" s="143"/>
      <c r="L15" s="146"/>
      <c r="M15" s="143"/>
      <c r="N15" s="144"/>
      <c r="O15" s="35">
        <f t="shared" si="4"/>
        <v>40</v>
      </c>
      <c r="P15" s="36">
        <f t="shared" si="2"/>
        <v>12.5</v>
      </c>
    </row>
    <row r="16" spans="2:16">
      <c r="B16" s="52" t="s">
        <v>116</v>
      </c>
      <c r="C16" s="147"/>
      <c r="D16" s="141"/>
      <c r="E16" s="141"/>
      <c r="F16" s="142"/>
      <c r="G16" s="143"/>
      <c r="H16" s="144"/>
      <c r="I16" s="145">
        <v>15</v>
      </c>
      <c r="J16" s="144"/>
      <c r="K16" s="143"/>
      <c r="L16" s="146"/>
      <c r="M16" s="143"/>
      <c r="N16" s="144"/>
      <c r="O16" s="35">
        <f t="shared" si="4"/>
        <v>15</v>
      </c>
      <c r="P16" s="36">
        <f t="shared" si="2"/>
        <v>7.5</v>
      </c>
    </row>
    <row r="17" spans="2:16">
      <c r="B17" s="126"/>
      <c r="C17" s="133"/>
      <c r="D17" s="127"/>
      <c r="E17" s="127"/>
      <c r="F17" s="128"/>
      <c r="G17" s="129"/>
      <c r="H17" s="130"/>
      <c r="I17" s="131"/>
      <c r="J17" s="130"/>
      <c r="K17" s="129"/>
      <c r="L17" s="132"/>
      <c r="M17" s="129"/>
      <c r="N17" s="130"/>
      <c r="O17" s="35">
        <f>SUM(F17:N17)</f>
        <v>0</v>
      </c>
      <c r="P17" s="36">
        <f t="shared" ref="P17" si="5">(D17*$D$3)+(E17*$E$3)+(F17*$F$3)+(G17*$G$3)+(H17*$H$3)+(I17*$I$3)+(J17*$J$3)+(K17*$K$3)+(L17*$L$3)+(M17*$M$3)+(N17*$N$3)</f>
        <v>0</v>
      </c>
    </row>
    <row r="18" spans="2:16" ht="10.8" thickBot="1">
      <c r="B18" s="37" t="s">
        <v>21</v>
      </c>
      <c r="C18" s="37">
        <f t="shared" ref="C18:P18" si="6">SUM(C7:C17)</f>
        <v>0</v>
      </c>
      <c r="D18" s="37">
        <f t="shared" si="6"/>
        <v>0</v>
      </c>
      <c r="E18" s="37">
        <f t="shared" si="6"/>
        <v>0</v>
      </c>
      <c r="F18" s="37">
        <f t="shared" si="6"/>
        <v>175</v>
      </c>
      <c r="G18" s="37">
        <f t="shared" si="6"/>
        <v>391</v>
      </c>
      <c r="H18" s="37">
        <f t="shared" si="6"/>
        <v>0</v>
      </c>
      <c r="I18" s="37">
        <f t="shared" si="6"/>
        <v>1477</v>
      </c>
      <c r="J18" s="37">
        <f t="shared" si="6"/>
        <v>0</v>
      </c>
      <c r="K18" s="37">
        <f t="shared" si="6"/>
        <v>217</v>
      </c>
      <c r="L18" s="37">
        <f t="shared" si="6"/>
        <v>0</v>
      </c>
      <c r="M18" s="37">
        <f t="shared" si="6"/>
        <v>126</v>
      </c>
      <c r="N18" s="37">
        <f t="shared" si="6"/>
        <v>0</v>
      </c>
      <c r="O18" s="37">
        <f t="shared" si="6"/>
        <v>2386</v>
      </c>
      <c r="P18" s="37">
        <f t="shared" si="6"/>
        <v>1322.75</v>
      </c>
    </row>
    <row r="19" spans="2:16">
      <c r="F19" s="38"/>
      <c r="G19" s="38"/>
      <c r="H19" s="38"/>
      <c r="I19" s="38"/>
      <c r="J19" s="38"/>
      <c r="K19" s="38"/>
      <c r="L19" s="38"/>
      <c r="M19" s="38"/>
      <c r="N19" s="38"/>
    </row>
    <row r="20" spans="2:16">
      <c r="B20" s="13"/>
      <c r="C20" s="13"/>
      <c r="D20" s="13"/>
      <c r="E20" s="13"/>
      <c r="F20" s="30"/>
      <c r="G20" s="30"/>
      <c r="H20" s="30"/>
      <c r="I20" s="30"/>
      <c r="J20" s="30"/>
      <c r="K20" s="30"/>
      <c r="L20" s="30"/>
      <c r="M20" s="30"/>
      <c r="N20" s="30"/>
      <c r="O20" s="13"/>
      <c r="P20" s="13"/>
    </row>
    <row r="21" spans="2:16" ht="10.8" thickBot="1">
      <c r="B21" s="32" t="s">
        <v>29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>
      <c r="B22" s="52" t="s">
        <v>101</v>
      </c>
      <c r="C22" s="57"/>
      <c r="D22" s="48"/>
      <c r="E22" s="48"/>
      <c r="F22" s="49"/>
      <c r="G22" s="53">
        <v>663</v>
      </c>
      <c r="H22" s="54"/>
      <c r="I22" s="55">
        <v>135</v>
      </c>
      <c r="J22" s="54"/>
      <c r="K22" s="53">
        <v>440</v>
      </c>
      <c r="L22" s="56"/>
      <c r="M22" s="53">
        <v>8</v>
      </c>
      <c r="N22" s="54"/>
      <c r="O22" s="35">
        <f>SUM(F22:N22)</f>
        <v>1246</v>
      </c>
      <c r="P22" s="36">
        <f t="shared" ref="P22:P24" si="7">(D22*$D$3)+(E22*$E$3)+(F22*$F$3)+(G22*$G$3)+(H22*$H$3)+(I22*$I$3)+(J22*$J$3)+(K22*$K$3)+(L22*$L$3)+(M22*$M$3)+(N22*$N$3)</f>
        <v>689.25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>SUM(F23:N23)</f>
        <v>0</v>
      </c>
      <c r="P23" s="36">
        <f t="shared" si="7"/>
        <v>0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>SUM(F24:N24)</f>
        <v>0</v>
      </c>
      <c r="P24" s="36">
        <f t="shared" si="7"/>
        <v>0</v>
      </c>
    </row>
    <row r="25" spans="2:16" ht="10.8" thickBot="1">
      <c r="B25" s="37" t="s">
        <v>21</v>
      </c>
      <c r="C25" s="37">
        <f>SUM(C22:C24)</f>
        <v>0</v>
      </c>
      <c r="D25" s="37">
        <f>SUM(D22:D24)</f>
        <v>0</v>
      </c>
      <c r="E25" s="37">
        <f>SUM(E22:E24)</f>
        <v>0</v>
      </c>
      <c r="F25" s="37">
        <f>SUM(F22:F24)</f>
        <v>0</v>
      </c>
      <c r="G25" s="37">
        <f>SUM(G22:G24)</f>
        <v>663</v>
      </c>
      <c r="H25" s="37">
        <f t="shared" ref="H25:P25" si="8">SUM(H22:H24)</f>
        <v>0</v>
      </c>
      <c r="I25" s="37">
        <f t="shared" si="8"/>
        <v>135</v>
      </c>
      <c r="J25" s="37">
        <f t="shared" si="8"/>
        <v>0</v>
      </c>
      <c r="K25" s="37">
        <f t="shared" si="8"/>
        <v>440</v>
      </c>
      <c r="L25" s="37">
        <f t="shared" si="8"/>
        <v>0</v>
      </c>
      <c r="M25" s="37">
        <f t="shared" si="8"/>
        <v>8</v>
      </c>
      <c r="N25" s="37">
        <f t="shared" si="8"/>
        <v>0</v>
      </c>
      <c r="O25" s="39">
        <f t="shared" si="8"/>
        <v>1246</v>
      </c>
      <c r="P25" s="39">
        <f t="shared" si="8"/>
        <v>689.25</v>
      </c>
    </row>
    <row r="26" spans="2:16">
      <c r="G26" s="38"/>
    </row>
    <row r="27" spans="2:16">
      <c r="B27" s="13"/>
      <c r="C27" s="13"/>
      <c r="D27" s="13"/>
      <c r="E27" s="13"/>
      <c r="F27" s="30"/>
      <c r="G27" s="30"/>
      <c r="H27" s="30"/>
      <c r="I27" s="30"/>
      <c r="J27" s="30"/>
      <c r="K27" s="30"/>
      <c r="L27" s="30"/>
      <c r="M27" s="30"/>
      <c r="N27" s="30"/>
      <c r="O27" s="13"/>
      <c r="P27" s="13"/>
    </row>
    <row r="28" spans="2:16" ht="10.8" thickBot="1">
      <c r="B28" s="32" t="s">
        <v>68</v>
      </c>
      <c r="C28" s="32"/>
      <c r="D28" s="32"/>
      <c r="E28" s="32"/>
      <c r="F28" s="33"/>
      <c r="G28" s="33"/>
      <c r="H28" s="33"/>
      <c r="I28" s="33"/>
      <c r="J28" s="33"/>
      <c r="K28" s="33"/>
      <c r="L28" s="33"/>
      <c r="M28" s="33"/>
      <c r="N28" s="33"/>
      <c r="O28" s="34"/>
      <c r="P28" s="34"/>
    </row>
    <row r="29" spans="2:16">
      <c r="B29" s="52" t="s">
        <v>106</v>
      </c>
      <c r="C29" s="57"/>
      <c r="D29" s="48"/>
      <c r="E29" s="48"/>
      <c r="F29" s="49"/>
      <c r="G29" s="53"/>
      <c r="H29" s="54"/>
      <c r="I29" s="55"/>
      <c r="J29" s="54"/>
      <c r="K29" s="53"/>
      <c r="L29" s="56"/>
      <c r="M29" s="53">
        <v>19</v>
      </c>
      <c r="N29" s="54"/>
      <c r="O29" s="35">
        <f t="shared" ref="O29:O32" si="9">SUM(F29:N29)</f>
        <v>19</v>
      </c>
      <c r="P29" s="36">
        <f t="shared" ref="P29:P32" si="10">(D29*$D$3)+(E29*$E$3)+(F29*$F$3)+(G29*$G$3)+(H29*$H$3)+(I29*$I$3)+(J29*$J$3)+(K29*$K$3)+(L29*$L$3)+(M29*$M$3)+(N29*$N$3)</f>
        <v>38</v>
      </c>
    </row>
    <row r="30" spans="2:16">
      <c r="B30" s="52" t="s">
        <v>107</v>
      </c>
      <c r="C30" s="47"/>
      <c r="D30" s="48"/>
      <c r="E30" s="48"/>
      <c r="F30" s="49"/>
      <c r="G30" s="53"/>
      <c r="H30" s="54"/>
      <c r="I30" s="55">
        <v>31</v>
      </c>
      <c r="J30" s="54"/>
      <c r="K30" s="53"/>
      <c r="L30" s="56"/>
      <c r="M30" s="53"/>
      <c r="N30" s="54"/>
      <c r="O30" s="35">
        <f t="shared" si="9"/>
        <v>31</v>
      </c>
      <c r="P30" s="36">
        <f t="shared" si="10"/>
        <v>15.5</v>
      </c>
    </row>
    <row r="31" spans="2:16">
      <c r="B31" s="52" t="s">
        <v>108</v>
      </c>
      <c r="C31" s="47"/>
      <c r="D31" s="48"/>
      <c r="E31" s="48"/>
      <c r="F31" s="49"/>
      <c r="G31" s="53"/>
      <c r="H31" s="54"/>
      <c r="I31" s="55">
        <v>29</v>
      </c>
      <c r="J31" s="54"/>
      <c r="K31" s="53"/>
      <c r="L31" s="56"/>
      <c r="M31" s="53"/>
      <c r="N31" s="54"/>
      <c r="O31" s="35">
        <f t="shared" si="9"/>
        <v>29</v>
      </c>
      <c r="P31" s="36">
        <f t="shared" si="10"/>
        <v>14.5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9"/>
        <v>0</v>
      </c>
      <c r="P32" s="36">
        <f t="shared" si="10"/>
        <v>0</v>
      </c>
    </row>
    <row r="33" spans="2:16" ht="10.8" thickBot="1">
      <c r="B33" s="37" t="s">
        <v>21</v>
      </c>
      <c r="C33" s="37">
        <f t="shared" ref="C33:P33" si="11">SUM(C29:C32)</f>
        <v>0</v>
      </c>
      <c r="D33" s="37">
        <f t="shared" si="11"/>
        <v>0</v>
      </c>
      <c r="E33" s="37">
        <f t="shared" si="11"/>
        <v>0</v>
      </c>
      <c r="F33" s="37">
        <f t="shared" si="11"/>
        <v>0</v>
      </c>
      <c r="G33" s="37">
        <f t="shared" si="11"/>
        <v>0</v>
      </c>
      <c r="H33" s="37">
        <f t="shared" si="11"/>
        <v>0</v>
      </c>
      <c r="I33" s="37">
        <f t="shared" si="11"/>
        <v>60</v>
      </c>
      <c r="J33" s="37">
        <f t="shared" si="11"/>
        <v>0</v>
      </c>
      <c r="K33" s="37">
        <f t="shared" si="11"/>
        <v>0</v>
      </c>
      <c r="L33" s="37">
        <f t="shared" si="11"/>
        <v>0</v>
      </c>
      <c r="M33" s="37">
        <f t="shared" si="11"/>
        <v>19</v>
      </c>
      <c r="N33" s="37">
        <f t="shared" si="11"/>
        <v>0</v>
      </c>
      <c r="O33" s="39">
        <f t="shared" si="11"/>
        <v>79</v>
      </c>
      <c r="P33" s="39">
        <f t="shared" si="11"/>
        <v>68</v>
      </c>
    </row>
    <row r="34" spans="2:16">
      <c r="G34" s="38"/>
    </row>
    <row r="35" spans="2:16" ht="13.2">
      <c r="B35" s="2"/>
      <c r="C35" s="2"/>
      <c r="D35" s="2"/>
      <c r="E35" s="2"/>
      <c r="F35" s="43"/>
      <c r="G35" s="43"/>
      <c r="H35" s="43"/>
      <c r="I35" s="43"/>
      <c r="J35" s="43"/>
      <c r="K35" s="43"/>
      <c r="L35" s="43"/>
      <c r="M35" s="43"/>
      <c r="N35" s="43"/>
      <c r="O35" s="2"/>
      <c r="P35" s="2"/>
    </row>
    <row r="36" spans="2:16">
      <c r="M36" s="44" t="s">
        <v>21</v>
      </c>
      <c r="O36" s="45">
        <f>O33+O25+O18</f>
        <v>3711</v>
      </c>
      <c r="P36" s="46">
        <f>P33+P25+P18</f>
        <v>2080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51" sqref="B5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554</v>
      </c>
      <c r="H14" s="54"/>
      <c r="I14" s="55">
        <v>80</v>
      </c>
      <c r="J14" s="54"/>
      <c r="K14" s="53"/>
      <c r="L14" s="56"/>
      <c r="M14" s="53"/>
      <c r="N14" s="54"/>
      <c r="O14" s="35">
        <f t="shared" ref="O14:O15" si="3">SUM(F14:N14)</f>
        <v>634</v>
      </c>
      <c r="P14" s="36">
        <f t="shared" ref="P14:P15" si="4">(D14*$D$3)+(E14*$E$3)+(F14*$F$3)+(G14*$G$3)+(H14*$H$3)+(I14*$I$3)+(J14*$J$3)+(K14*$K$3)+(L14*$L$3)+(M14*$M$3)+(N14*$N$3)</f>
        <v>178.5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634</v>
      </c>
      <c r="P16" s="42">
        <f t="shared" si="5"/>
        <v>178.5</v>
      </c>
    </row>
    <row r="18" spans="2:16" hidden="1"/>
    <row r="19" spans="2:16" ht="10.8" hidden="1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61</v>
      </c>
      <c r="H28" s="54"/>
      <c r="I28" s="55"/>
      <c r="J28" s="54"/>
      <c r="K28" s="53">
        <v>16</v>
      </c>
      <c r="L28" s="56"/>
      <c r="M28" s="53"/>
      <c r="N28" s="54">
        <v>32</v>
      </c>
      <c r="O28" s="35">
        <f t="shared" ref="O28:O30" si="9">SUM(F28:N28)</f>
        <v>109</v>
      </c>
      <c r="P28" s="36">
        <f t="shared" ref="P28:P30" si="10">(D28*$D$3)+(E28*$E$3)+(F28*$F$3)+(G28*$G$3)+(H28*$H$3)+(I28*$I$3)+(J28*$J$3)+(K28*$K$3)+(L28*$L$3)+(M28*$M$3)+(N28*$N$3)</f>
        <v>95.25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61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16</v>
      </c>
      <c r="L31" s="40">
        <f t="shared" si="11"/>
        <v>0</v>
      </c>
      <c r="M31" s="40">
        <f t="shared" si="11"/>
        <v>0</v>
      </c>
      <c r="N31" s="40">
        <f t="shared" si="11"/>
        <v>32</v>
      </c>
      <c r="O31" s="41">
        <f t="shared" si="11"/>
        <v>109</v>
      </c>
      <c r="P31" s="42">
        <f t="shared" si="11"/>
        <v>95.25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743</v>
      </c>
      <c r="P50" s="46">
        <f>P10+P16+P24+P31+P39+P46</f>
        <v>273.75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7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R17" sqref="R17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97</v>
      </c>
      <c r="C15" s="153"/>
      <c r="D15" s="154"/>
      <c r="E15" s="154"/>
      <c r="F15" s="155"/>
      <c r="G15" s="156"/>
      <c r="H15" s="157"/>
      <c r="I15" s="158"/>
      <c r="J15" s="157"/>
      <c r="K15" s="156">
        <v>6</v>
      </c>
      <c r="L15" s="159"/>
      <c r="M15" s="156">
        <v>20</v>
      </c>
      <c r="N15" s="157"/>
      <c r="O15" s="35">
        <f>SUM(C15:N15)</f>
        <v>26</v>
      </c>
      <c r="P15" s="36">
        <f t="shared" ref="P15:P19" si="3">(D15*$D$3)+(E15*$E$3)+(F15*$F$3)+(G15*$G$3)+(H15*$H$3)+(I15*$I$3)+(J15*$J$3)+(K15*$K$3)+(L15*$L$3)+(M15*$M$3)+(N15*$N$3)</f>
        <v>46</v>
      </c>
    </row>
    <row r="16" spans="2:16">
      <c r="B16" s="179" t="s">
        <v>98</v>
      </c>
      <c r="C16" s="160"/>
      <c r="D16" s="154"/>
      <c r="E16" s="154"/>
      <c r="F16" s="155"/>
      <c r="G16" s="156"/>
      <c r="H16" s="157"/>
      <c r="I16" s="158">
        <v>2</v>
      </c>
      <c r="J16" s="157"/>
      <c r="K16" s="156">
        <v>3</v>
      </c>
      <c r="L16" s="159"/>
      <c r="M16" s="156">
        <v>1</v>
      </c>
      <c r="N16" s="157"/>
      <c r="O16" s="35">
        <f t="shared" ref="O16:O18" si="4">SUM(F16:N16)</f>
        <v>6</v>
      </c>
      <c r="P16" s="36">
        <f t="shared" si="3"/>
        <v>6</v>
      </c>
    </row>
    <row r="17" spans="1:16">
      <c r="B17" s="179" t="s">
        <v>99</v>
      </c>
      <c r="C17" s="160"/>
      <c r="D17" s="154"/>
      <c r="E17" s="154"/>
      <c r="F17" s="155"/>
      <c r="G17" s="156">
        <v>4</v>
      </c>
      <c r="H17" s="157"/>
      <c r="I17" s="158"/>
      <c r="J17" s="157"/>
      <c r="K17" s="156">
        <v>68</v>
      </c>
      <c r="L17" s="159"/>
      <c r="M17" s="156">
        <v>1</v>
      </c>
      <c r="N17" s="157"/>
      <c r="O17" s="35">
        <f t="shared" si="4"/>
        <v>73</v>
      </c>
      <c r="P17" s="36">
        <f t="shared" si="3"/>
        <v>71</v>
      </c>
    </row>
    <row r="18" spans="1:16">
      <c r="B18" s="52" t="s">
        <v>100</v>
      </c>
      <c r="C18" s="47"/>
      <c r="D18" s="48"/>
      <c r="E18" s="48"/>
      <c r="F18" s="49"/>
      <c r="G18" s="53">
        <v>3</v>
      </c>
      <c r="H18" s="54"/>
      <c r="I18" s="55"/>
      <c r="J18" s="54"/>
      <c r="K18" s="53"/>
      <c r="L18" s="56"/>
      <c r="M18" s="53"/>
      <c r="N18" s="54"/>
      <c r="O18" s="35">
        <f t="shared" si="4"/>
        <v>3</v>
      </c>
      <c r="P18" s="36">
        <f t="shared" si="3"/>
        <v>0.75</v>
      </c>
    </row>
    <row r="19" spans="1:16">
      <c r="B19" s="140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>SUM(F19:N19)</f>
        <v>0</v>
      </c>
      <c r="P19" s="36">
        <f t="shared" si="3"/>
        <v>0</v>
      </c>
    </row>
    <row r="20" spans="1:16" ht="10.8" thickBot="1">
      <c r="B20" s="37" t="s">
        <v>21</v>
      </c>
      <c r="C20" s="37">
        <f t="shared" ref="C20:P20" si="5">SUM(C15:C19)</f>
        <v>0</v>
      </c>
      <c r="D20" s="37">
        <f t="shared" si="5"/>
        <v>0</v>
      </c>
      <c r="E20" s="37">
        <f t="shared" si="5"/>
        <v>0</v>
      </c>
      <c r="F20" s="37">
        <f t="shared" si="5"/>
        <v>0</v>
      </c>
      <c r="G20" s="37">
        <f t="shared" si="5"/>
        <v>7</v>
      </c>
      <c r="H20" s="37">
        <f t="shared" si="5"/>
        <v>0</v>
      </c>
      <c r="I20" s="37">
        <f t="shared" si="5"/>
        <v>2</v>
      </c>
      <c r="J20" s="37">
        <f t="shared" si="5"/>
        <v>0</v>
      </c>
      <c r="K20" s="37">
        <f t="shared" si="5"/>
        <v>77</v>
      </c>
      <c r="L20" s="37">
        <f t="shared" si="5"/>
        <v>0</v>
      </c>
      <c r="M20" s="37">
        <f t="shared" si="5"/>
        <v>22</v>
      </c>
      <c r="N20" s="37">
        <f t="shared" si="5"/>
        <v>0</v>
      </c>
      <c r="O20" s="100">
        <f t="shared" si="5"/>
        <v>108</v>
      </c>
      <c r="P20" s="37">
        <f t="shared" si="5"/>
        <v>123.75</v>
      </c>
    </row>
    <row r="21" spans="1:16">
      <c r="F21" s="38"/>
      <c r="G21" s="38"/>
      <c r="H21" s="38"/>
      <c r="I21" s="38"/>
      <c r="J21" s="38"/>
      <c r="K21" s="38"/>
      <c r="L21" s="38"/>
      <c r="M21" s="38"/>
      <c r="N21" s="38"/>
    </row>
    <row r="22" spans="1:16">
      <c r="B22" s="13"/>
      <c r="C22" s="13"/>
      <c r="D22" s="13"/>
      <c r="E22" s="13"/>
      <c r="F22" s="30"/>
      <c r="G22" s="30"/>
      <c r="H22" s="30"/>
      <c r="I22" s="30"/>
      <c r="J22" s="30"/>
      <c r="K22" s="30"/>
      <c r="L22" s="30"/>
      <c r="M22" s="30"/>
      <c r="N22" s="30"/>
      <c r="O22" s="13"/>
      <c r="P22" s="13"/>
    </row>
    <row r="23" spans="1:16" ht="10.8" thickBot="1">
      <c r="B23" s="32" t="s">
        <v>22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1:16" ht="11.25" customHeight="1">
      <c r="A24" s="119"/>
      <c r="B24" s="180" t="s">
        <v>121</v>
      </c>
      <c r="C24" s="58"/>
      <c r="D24" s="48"/>
      <c r="E24" s="48"/>
      <c r="F24" s="49"/>
      <c r="G24" s="110"/>
      <c r="H24" s="116"/>
      <c r="I24" s="110">
        <v>1</v>
      </c>
      <c r="J24" s="48"/>
      <c r="K24" s="110"/>
      <c r="L24" s="116"/>
      <c r="M24" s="110"/>
      <c r="N24" s="116"/>
      <c r="O24" s="110">
        <f t="shared" ref="O24:O38" si="6">SUM(F24:N24)+(E24*18)+(D24*9)</f>
        <v>1</v>
      </c>
      <c r="P24" s="36">
        <f t="shared" ref="P24:P38" si="7">(D24*$D$3)+(E24*$E$3)+(F24*$F$3)+(G24*$G$3)+(H24*$H$3)+(I24*$I$3)+(J24*$J$3)+(K24*$K$3)+(L24*$L$3)+(M24*$M$3)+(N24*$N$3)</f>
        <v>0.5</v>
      </c>
    </row>
    <row r="25" spans="1:16" ht="11.25" customHeight="1">
      <c r="A25" s="119"/>
      <c r="B25" s="181" t="s">
        <v>122</v>
      </c>
      <c r="C25" s="58"/>
      <c r="D25" s="48"/>
      <c r="E25" s="48"/>
      <c r="F25" s="49"/>
      <c r="G25" s="110"/>
      <c r="H25" s="116"/>
      <c r="I25" s="110"/>
      <c r="J25" s="48"/>
      <c r="K25" s="110">
        <v>2</v>
      </c>
      <c r="L25" s="116"/>
      <c r="M25" s="110"/>
      <c r="N25" s="116">
        <v>1</v>
      </c>
      <c r="O25" s="110">
        <f t="shared" si="6"/>
        <v>3</v>
      </c>
      <c r="P25" s="36">
        <f t="shared" ref="P25:P27" si="8">(D25*$D$3)+(E25*$E$3)+(F25*$F$3)+(G25*$G$3)+(H25*$H$3)+(I25*$I$3)+(J25*$J$3)+(K25*$K$3)+(L25*$L$3)+(M25*$M$3)+(N25*$N$3)</f>
        <v>4</v>
      </c>
    </row>
    <row r="26" spans="1:16" ht="11.25" customHeight="1">
      <c r="A26" s="119"/>
      <c r="B26" s="181" t="s">
        <v>123</v>
      </c>
      <c r="C26" s="58"/>
      <c r="D26" s="48"/>
      <c r="E26" s="48"/>
      <c r="F26" s="49"/>
      <c r="G26" s="110">
        <v>60</v>
      </c>
      <c r="H26" s="116"/>
      <c r="I26" s="110"/>
      <c r="J26" s="48"/>
      <c r="K26" s="110">
        <v>6</v>
      </c>
      <c r="L26" s="116"/>
      <c r="M26" s="110"/>
      <c r="N26" s="116"/>
      <c r="O26" s="110">
        <f t="shared" si="6"/>
        <v>66</v>
      </c>
      <c r="P26" s="36">
        <f t="shared" si="8"/>
        <v>21</v>
      </c>
    </row>
    <row r="27" spans="1:16" ht="11.25" customHeight="1">
      <c r="A27" s="119"/>
      <c r="B27" s="180" t="s">
        <v>124</v>
      </c>
      <c r="C27" s="58"/>
      <c r="D27" s="48"/>
      <c r="E27" s="48"/>
      <c r="F27" s="49"/>
      <c r="G27" s="110">
        <v>10</v>
      </c>
      <c r="H27" s="116"/>
      <c r="I27" s="110"/>
      <c r="J27" s="48"/>
      <c r="K27" s="110"/>
      <c r="L27" s="116"/>
      <c r="M27" s="110"/>
      <c r="N27" s="116"/>
      <c r="O27" s="110">
        <f t="shared" si="6"/>
        <v>10</v>
      </c>
      <c r="P27" s="36">
        <f t="shared" si="8"/>
        <v>2.5</v>
      </c>
    </row>
    <row r="28" spans="1:16" ht="11.25" customHeight="1">
      <c r="A28" s="119"/>
      <c r="B28" s="180" t="s">
        <v>125</v>
      </c>
      <c r="C28" s="58"/>
      <c r="D28" s="48"/>
      <c r="E28" s="48"/>
      <c r="F28" s="49"/>
      <c r="G28" s="110">
        <v>3</v>
      </c>
      <c r="H28" s="116"/>
      <c r="I28" s="110"/>
      <c r="J28" s="48"/>
      <c r="K28" s="110"/>
      <c r="L28" s="116"/>
      <c r="M28" s="110"/>
      <c r="N28" s="116"/>
      <c r="O28" s="110">
        <f t="shared" si="6"/>
        <v>3</v>
      </c>
      <c r="P28" s="36">
        <f t="shared" ref="P28:P36" si="9">(D28*$D$3)+(E28*$E$3)+(F28*$F$3)+(G28*$G$3)+(H28*$H$3)+(I28*$I$3)+(J28*$J$3)+(K28*$K$3)+(L28*$L$3)+(M28*$M$3)+(N28*$N$3)</f>
        <v>0.75</v>
      </c>
    </row>
    <row r="29" spans="1:16" ht="11.25" customHeight="1">
      <c r="A29" s="119"/>
      <c r="B29" s="181" t="s">
        <v>126</v>
      </c>
      <c r="C29" s="58"/>
      <c r="D29" s="48"/>
      <c r="E29" s="48"/>
      <c r="F29" s="49"/>
      <c r="G29" s="110">
        <v>2</v>
      </c>
      <c r="H29" s="116"/>
      <c r="I29" s="110"/>
      <c r="J29" s="48"/>
      <c r="K29" s="110">
        <v>2</v>
      </c>
      <c r="L29" s="116"/>
      <c r="M29" s="110"/>
      <c r="N29" s="116">
        <v>2</v>
      </c>
      <c r="O29" s="110">
        <f t="shared" si="6"/>
        <v>6</v>
      </c>
      <c r="P29" s="36">
        <f t="shared" si="9"/>
        <v>6.5</v>
      </c>
    </row>
    <row r="30" spans="1:16" ht="11.25" customHeight="1">
      <c r="A30" s="119"/>
      <c r="B30" s="180" t="s">
        <v>127</v>
      </c>
      <c r="C30" s="58"/>
      <c r="D30" s="48"/>
      <c r="E30" s="48"/>
      <c r="F30" s="184">
        <v>2309</v>
      </c>
      <c r="G30" s="110"/>
      <c r="H30" s="116"/>
      <c r="I30" s="110"/>
      <c r="J30" s="48"/>
      <c r="K30" s="110"/>
      <c r="L30" s="116"/>
      <c r="M30" s="110"/>
      <c r="N30" s="116"/>
      <c r="O30" s="110">
        <f t="shared" si="6"/>
        <v>2309</v>
      </c>
      <c r="P30" s="36">
        <f t="shared" si="9"/>
        <v>230.9</v>
      </c>
    </row>
    <row r="31" spans="1:16" ht="11.25" customHeight="1">
      <c r="A31" s="119"/>
      <c r="B31" s="181" t="s">
        <v>128</v>
      </c>
      <c r="C31" s="58"/>
      <c r="D31" s="48"/>
      <c r="E31" s="48"/>
      <c r="F31" s="49"/>
      <c r="G31" s="110"/>
      <c r="H31" s="116"/>
      <c r="I31" s="110"/>
      <c r="J31" s="48"/>
      <c r="K31" s="110"/>
      <c r="L31" s="116"/>
      <c r="M31" s="110"/>
      <c r="N31" s="116">
        <v>1</v>
      </c>
      <c r="O31" s="110">
        <f t="shared" si="6"/>
        <v>1</v>
      </c>
      <c r="P31" s="36">
        <f t="shared" si="9"/>
        <v>2</v>
      </c>
    </row>
    <row r="32" spans="1:16" ht="11.25" customHeight="1">
      <c r="A32" s="119"/>
      <c r="B32" s="181" t="s">
        <v>129</v>
      </c>
      <c r="C32" s="58"/>
      <c r="D32" s="48"/>
      <c r="E32" s="48"/>
      <c r="F32" s="49"/>
      <c r="G32" s="110"/>
      <c r="H32" s="116"/>
      <c r="I32" s="110"/>
      <c r="J32" s="48"/>
      <c r="K32" s="110">
        <v>1</v>
      </c>
      <c r="L32" s="116"/>
      <c r="M32" s="110"/>
      <c r="N32" s="116">
        <v>20</v>
      </c>
      <c r="O32" s="110">
        <f t="shared" si="6"/>
        <v>21</v>
      </c>
      <c r="P32" s="36">
        <f t="shared" si="9"/>
        <v>41</v>
      </c>
    </row>
    <row r="33" spans="1:16" ht="11.25" customHeight="1">
      <c r="A33" s="119"/>
      <c r="B33" s="180" t="s">
        <v>130</v>
      </c>
      <c r="C33" s="58"/>
      <c r="D33" s="48"/>
      <c r="E33" s="48"/>
      <c r="F33" s="49"/>
      <c r="G33" s="110">
        <v>10</v>
      </c>
      <c r="H33" s="116"/>
      <c r="I33" s="110"/>
      <c r="J33" s="48"/>
      <c r="K33" s="110"/>
      <c r="L33" s="116"/>
      <c r="M33" s="110"/>
      <c r="N33" s="116"/>
      <c r="O33" s="110">
        <f t="shared" si="6"/>
        <v>10</v>
      </c>
      <c r="P33" s="36">
        <f t="shared" si="9"/>
        <v>2.5</v>
      </c>
    </row>
    <row r="34" spans="1:16" ht="11.25" customHeight="1">
      <c r="A34" s="119"/>
      <c r="B34" s="181" t="s">
        <v>131</v>
      </c>
      <c r="C34" s="58"/>
      <c r="D34" s="48"/>
      <c r="E34" s="48"/>
      <c r="F34" s="49"/>
      <c r="G34" s="110">
        <v>67</v>
      </c>
      <c r="H34" s="116"/>
      <c r="I34" s="110">
        <v>2</v>
      </c>
      <c r="J34" s="48"/>
      <c r="K34" s="110">
        <v>3</v>
      </c>
      <c r="L34" s="116"/>
      <c r="M34" s="110"/>
      <c r="N34" s="116">
        <v>3</v>
      </c>
      <c r="O34" s="110">
        <f t="shared" si="6"/>
        <v>75</v>
      </c>
      <c r="P34" s="36">
        <f t="shared" si="9"/>
        <v>26.75</v>
      </c>
    </row>
    <row r="35" spans="1:16" ht="11.25" customHeight="1">
      <c r="A35" s="119"/>
      <c r="B35" s="181" t="s">
        <v>132</v>
      </c>
      <c r="C35" s="58"/>
      <c r="D35" s="48"/>
      <c r="E35" s="48"/>
      <c r="F35" s="49"/>
      <c r="G35" s="110">
        <v>41</v>
      </c>
      <c r="H35" s="116"/>
      <c r="I35" s="110"/>
      <c r="J35" s="48"/>
      <c r="K35" s="110">
        <v>7</v>
      </c>
      <c r="L35" s="116"/>
      <c r="M35" s="110"/>
      <c r="N35" s="116">
        <v>2</v>
      </c>
      <c r="O35" s="110">
        <f t="shared" si="6"/>
        <v>50</v>
      </c>
      <c r="P35" s="36">
        <f t="shared" si="9"/>
        <v>21.25</v>
      </c>
    </row>
    <row r="36" spans="1:16" ht="11.25" customHeight="1">
      <c r="A36" s="119"/>
      <c r="B36" s="181" t="s">
        <v>133</v>
      </c>
      <c r="C36" s="58"/>
      <c r="D36" s="48"/>
      <c r="E36" s="48"/>
      <c r="F36" s="49"/>
      <c r="G36" s="110">
        <v>2</v>
      </c>
      <c r="H36" s="116"/>
      <c r="I36" s="110"/>
      <c r="J36" s="48"/>
      <c r="K36" s="110">
        <v>4</v>
      </c>
      <c r="L36" s="116"/>
      <c r="M36" s="110"/>
      <c r="N36" s="116">
        <v>10</v>
      </c>
      <c r="O36" s="110">
        <f t="shared" si="6"/>
        <v>16</v>
      </c>
      <c r="P36" s="36">
        <f t="shared" si="9"/>
        <v>24.5</v>
      </c>
    </row>
    <row r="37" spans="1:16" ht="11.25" customHeight="1">
      <c r="A37" s="119"/>
      <c r="B37" s="180"/>
      <c r="C37" s="58"/>
      <c r="D37" s="48"/>
      <c r="E37" s="48"/>
      <c r="F37" s="49"/>
      <c r="G37" s="110"/>
      <c r="H37" s="116"/>
      <c r="I37" s="110"/>
      <c r="J37" s="48"/>
      <c r="K37" s="110"/>
      <c r="L37" s="116"/>
      <c r="M37" s="110"/>
      <c r="N37" s="116"/>
      <c r="O37" s="110">
        <f t="shared" si="6"/>
        <v>0</v>
      </c>
      <c r="P37" s="36">
        <f t="shared" ref="P37" si="10">(D37*$D$3)+(E37*$E$3)+(F37*$F$3)+(G37*$G$3)+(H37*$H$3)+(I37*$I$3)+(J37*$J$3)+(K37*$K$3)+(L37*$L$3)+(M37*$M$3)+(N37*$N$3)</f>
        <v>0</v>
      </c>
    </row>
    <row r="38" spans="1:16" ht="11.25" customHeight="1">
      <c r="A38" s="119"/>
      <c r="B38" s="181"/>
      <c r="C38" s="58"/>
      <c r="D38" s="48"/>
      <c r="E38" s="48"/>
      <c r="F38" s="49"/>
      <c r="G38" s="110"/>
      <c r="H38" s="116"/>
      <c r="I38" s="110"/>
      <c r="J38" s="48"/>
      <c r="K38" s="110"/>
      <c r="L38" s="116"/>
      <c r="M38" s="110"/>
      <c r="N38" s="116"/>
      <c r="O38" s="110">
        <f t="shared" si="6"/>
        <v>0</v>
      </c>
      <c r="P38" s="36">
        <f t="shared" si="7"/>
        <v>0</v>
      </c>
    </row>
    <row r="39" spans="1:16" ht="10.8" thickBot="1">
      <c r="B39" s="37"/>
      <c r="C39" s="40">
        <f t="shared" ref="C39:P39" si="11">SUM(C24:C38)</f>
        <v>0</v>
      </c>
      <c r="D39" s="40">
        <f t="shared" si="11"/>
        <v>0</v>
      </c>
      <c r="E39" s="40">
        <f t="shared" si="11"/>
        <v>0</v>
      </c>
      <c r="F39" s="40">
        <f t="shared" si="11"/>
        <v>2309</v>
      </c>
      <c r="G39" s="40">
        <f t="shared" si="11"/>
        <v>195</v>
      </c>
      <c r="H39" s="40">
        <f t="shared" si="11"/>
        <v>0</v>
      </c>
      <c r="I39" s="40">
        <f t="shared" si="11"/>
        <v>3</v>
      </c>
      <c r="J39" s="40">
        <f t="shared" si="11"/>
        <v>0</v>
      </c>
      <c r="K39" s="40">
        <f t="shared" si="11"/>
        <v>25</v>
      </c>
      <c r="L39" s="40">
        <f t="shared" si="11"/>
        <v>0</v>
      </c>
      <c r="M39" s="40">
        <f t="shared" si="11"/>
        <v>0</v>
      </c>
      <c r="N39" s="40">
        <f t="shared" si="11"/>
        <v>39</v>
      </c>
      <c r="O39" s="41">
        <f t="shared" si="11"/>
        <v>2571</v>
      </c>
      <c r="P39" s="42">
        <f t="shared" si="11"/>
        <v>384.15</v>
      </c>
    </row>
    <row r="40" spans="1:16">
      <c r="G40" s="38"/>
    </row>
    <row r="41" spans="1:16">
      <c r="G41" s="38"/>
    </row>
    <row r="42" spans="1:16" ht="10.8" thickBot="1">
      <c r="B42" s="32" t="s">
        <v>49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1:16">
      <c r="A43" s="119"/>
      <c r="B43" s="181" t="s">
        <v>94</v>
      </c>
      <c r="C43" s="58"/>
      <c r="D43" s="48"/>
      <c r="E43" s="48"/>
      <c r="F43" s="49"/>
      <c r="G43" s="110">
        <v>14</v>
      </c>
      <c r="H43" s="116"/>
      <c r="I43" s="110"/>
      <c r="J43" s="48"/>
      <c r="K43" s="110"/>
      <c r="L43" s="116"/>
      <c r="M43" s="110"/>
      <c r="N43" s="120">
        <v>2</v>
      </c>
      <c r="O43" s="110">
        <f>SUM(F43:N43)+(E43*18)+(D43*9)</f>
        <v>16</v>
      </c>
      <c r="P43" s="36">
        <f t="shared" ref="P43:P46" si="12">(D43*$D$3)+(E43*$E$3)+(F43*$F$3)+(G43*$G$3)+(H43*$H$3)+(I43*$I$3)+(J43*$J$3)+(K43*$K$3)+(L43*$L$3)+(M43*$M$3)+(N43*$N$3)</f>
        <v>7.5</v>
      </c>
    </row>
    <row r="44" spans="1:16">
      <c r="A44" s="119"/>
      <c r="B44" s="181" t="s">
        <v>95</v>
      </c>
      <c r="C44" s="58"/>
      <c r="D44" s="48"/>
      <c r="E44" s="48"/>
      <c r="F44" s="49"/>
      <c r="G44" s="110">
        <v>4</v>
      </c>
      <c r="H44" s="116"/>
      <c r="I44" s="110"/>
      <c r="J44" s="48"/>
      <c r="K44" s="110"/>
      <c r="L44" s="116"/>
      <c r="M44" s="110"/>
      <c r="N44" s="120">
        <v>1</v>
      </c>
      <c r="O44" s="117">
        <f t="shared" ref="O44" si="13">SUM(F44:N44)</f>
        <v>5</v>
      </c>
      <c r="P44" s="36">
        <f t="shared" ref="P44:P45" si="14">(D44*$D$3)+(E44*$E$3)+(F44*$F$3)+(G44*$G$3)+(H44*$H$3)+(I44*$I$3)+(J44*$J$3)+(K44*$K$3)+(L44*$L$3)+(M44*$M$3)+(N44*$N$3)</f>
        <v>3</v>
      </c>
    </row>
    <row r="45" spans="1:16">
      <c r="A45" s="119"/>
      <c r="B45" s="180" t="s">
        <v>96</v>
      </c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/>
      <c r="N45" s="120">
        <v>1</v>
      </c>
      <c r="O45" s="117">
        <f t="shared" ref="O45" si="15">SUM(F45:N45)</f>
        <v>1</v>
      </c>
      <c r="P45" s="36">
        <f t="shared" si="14"/>
        <v>2</v>
      </c>
    </row>
    <row r="46" spans="1:16" ht="12.75" customHeight="1">
      <c r="A46" s="119"/>
      <c r="B46" s="180"/>
      <c r="C46" s="58"/>
      <c r="D46" s="48"/>
      <c r="E46" s="48"/>
      <c r="F46" s="49"/>
      <c r="G46" s="123"/>
      <c r="H46" s="124"/>
      <c r="I46" s="121"/>
      <c r="K46" s="121"/>
      <c r="L46" s="101"/>
      <c r="M46" s="121"/>
      <c r="O46" s="118">
        <f t="shared" ref="O46" si="16">SUM(F46:N46)</f>
        <v>0</v>
      </c>
      <c r="P46" s="36">
        <f t="shared" si="12"/>
        <v>0</v>
      </c>
    </row>
    <row r="47" spans="1:16" ht="10.8" thickBot="1">
      <c r="B47" s="37" t="s">
        <v>21</v>
      </c>
      <c r="C47" s="37">
        <f t="shared" ref="C47:P47" si="17">SUM(C43:C46)</f>
        <v>0</v>
      </c>
      <c r="D47" s="37">
        <f t="shared" si="17"/>
        <v>0</v>
      </c>
      <c r="E47" s="37">
        <f t="shared" si="17"/>
        <v>0</v>
      </c>
      <c r="F47" s="37">
        <f t="shared" si="17"/>
        <v>0</v>
      </c>
      <c r="G47" s="122">
        <f t="shared" si="17"/>
        <v>18</v>
      </c>
      <c r="H47" s="122">
        <f t="shared" si="17"/>
        <v>0</v>
      </c>
      <c r="I47" s="40">
        <f t="shared" si="17"/>
        <v>0</v>
      </c>
      <c r="J47" s="40">
        <f t="shared" si="17"/>
        <v>0</v>
      </c>
      <c r="K47" s="40">
        <f t="shared" si="17"/>
        <v>0</v>
      </c>
      <c r="L47" s="40">
        <f t="shared" si="17"/>
        <v>0</v>
      </c>
      <c r="M47" s="40">
        <f t="shared" si="17"/>
        <v>0</v>
      </c>
      <c r="N47" s="40">
        <f t="shared" si="17"/>
        <v>4</v>
      </c>
      <c r="O47" s="41">
        <f t="shared" si="17"/>
        <v>22</v>
      </c>
      <c r="P47" s="42">
        <f t="shared" si="17"/>
        <v>12.5</v>
      </c>
    </row>
    <row r="48" spans="1:16">
      <c r="B48" s="44"/>
      <c r="C48" s="44"/>
      <c r="D48" s="44"/>
      <c r="E48" s="44"/>
      <c r="F48" s="44"/>
      <c r="G48" s="45"/>
      <c r="H48" s="45"/>
      <c r="I48" s="45"/>
      <c r="J48" s="45"/>
      <c r="K48" s="45"/>
      <c r="L48" s="45"/>
      <c r="M48" s="45"/>
      <c r="N48" s="45"/>
      <c r="O48" s="50"/>
      <c r="P48" s="51"/>
    </row>
    <row r="49" spans="1:16" hidden="1">
      <c r="B49" s="44"/>
      <c r="C49" s="44"/>
      <c r="D49" s="44"/>
      <c r="E49" s="44"/>
      <c r="F49" s="44"/>
      <c r="G49" s="45"/>
      <c r="H49" s="45"/>
      <c r="I49" s="45"/>
      <c r="J49" s="45"/>
      <c r="K49" s="45"/>
      <c r="L49" s="45"/>
      <c r="M49" s="45"/>
      <c r="N49" s="45"/>
      <c r="O49" s="50"/>
      <c r="P49" s="51"/>
    </row>
    <row r="50" spans="1:16" ht="10.8" hidden="1" thickBot="1">
      <c r="B50" s="32" t="s">
        <v>79</v>
      </c>
      <c r="C50" s="32"/>
      <c r="D50" s="32"/>
      <c r="E50" s="32"/>
      <c r="F50" s="33"/>
      <c r="G50" s="33"/>
      <c r="H50" s="33"/>
      <c r="I50" s="33"/>
      <c r="J50" s="33"/>
      <c r="K50" s="33"/>
      <c r="L50" s="33"/>
      <c r="M50" s="33"/>
      <c r="N50" s="33"/>
      <c r="O50" s="34"/>
      <c r="P50" s="34"/>
    </row>
    <row r="51" spans="1:16" hidden="1">
      <c r="B51" s="52" t="s">
        <v>71</v>
      </c>
      <c r="C51" s="48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>SUM(F51:N51)</f>
        <v>0</v>
      </c>
      <c r="P51" s="36">
        <f t="shared" ref="P51:P52" si="18">(D51*$D$3)+(E51*$E$3)+(F51*$F$3)+(G51*$G$3)+(H51*$H$3)+(I51*$I$3)+(J51*$J$3)+(K51*$K$3)+(L51*$L$3)+(M51*$M$3)+(N51*$N$3)</f>
        <v>0</v>
      </c>
    </row>
    <row r="52" spans="1:16" hidden="1">
      <c r="B52" s="52"/>
      <c r="C52" s="58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>SUM(F52:N52)</f>
        <v>0</v>
      </c>
      <c r="P52" s="36">
        <f t="shared" si="18"/>
        <v>0</v>
      </c>
    </row>
    <row r="53" spans="1:16" ht="10.8" hidden="1" thickBot="1">
      <c r="B53" s="37" t="s">
        <v>21</v>
      </c>
      <c r="C53" s="37">
        <f t="shared" ref="C53:D53" si="19">SUM(C52:C52)</f>
        <v>0</v>
      </c>
      <c r="D53" s="37">
        <f t="shared" si="19"/>
        <v>0</v>
      </c>
      <c r="E53" s="41">
        <f t="shared" ref="E53:N53" si="20">SUM(E51:E52)</f>
        <v>0</v>
      </c>
      <c r="F53" s="41">
        <f t="shared" si="20"/>
        <v>0</v>
      </c>
      <c r="G53" s="41">
        <f t="shared" si="20"/>
        <v>0</v>
      </c>
      <c r="H53" s="41">
        <f t="shared" si="20"/>
        <v>0</v>
      </c>
      <c r="I53" s="41">
        <f t="shared" si="20"/>
        <v>0</v>
      </c>
      <c r="J53" s="41">
        <f t="shared" si="20"/>
        <v>0</v>
      </c>
      <c r="K53" s="41">
        <f t="shared" si="20"/>
        <v>0</v>
      </c>
      <c r="L53" s="41">
        <f t="shared" si="20"/>
        <v>0</v>
      </c>
      <c r="M53" s="41">
        <f t="shared" si="20"/>
        <v>0</v>
      </c>
      <c r="N53" s="41">
        <f t="shared" si="20"/>
        <v>0</v>
      </c>
      <c r="O53" s="41">
        <f>SUM(O51:O52)</f>
        <v>0</v>
      </c>
      <c r="P53" s="42">
        <f>SUM(P51:P52)</f>
        <v>0</v>
      </c>
    </row>
    <row r="54" spans="1:16" hidden="1">
      <c r="B54" s="44"/>
      <c r="C54" s="44"/>
      <c r="D54" s="44"/>
      <c r="E54" s="44"/>
      <c r="F54" s="44"/>
      <c r="G54" s="45"/>
      <c r="H54" s="45"/>
      <c r="I54" s="45"/>
      <c r="J54" s="45"/>
      <c r="K54" s="45"/>
      <c r="L54" s="45"/>
      <c r="M54" s="45"/>
      <c r="N54" s="45"/>
      <c r="O54" s="50"/>
      <c r="P54" s="51"/>
    </row>
    <row r="55" spans="1:16" hidden="1">
      <c r="G55" s="38"/>
    </row>
    <row r="56" spans="1:16" ht="10.8" hidden="1" thickBot="1">
      <c r="B56" s="32" t="s">
        <v>51</v>
      </c>
      <c r="C56" s="32"/>
      <c r="D56" s="32"/>
      <c r="E56" s="32"/>
      <c r="F56" s="33"/>
      <c r="G56" s="33"/>
      <c r="H56" s="33"/>
      <c r="I56" s="33"/>
      <c r="J56" s="33"/>
      <c r="K56" s="33"/>
      <c r="L56" s="33"/>
      <c r="M56" s="33"/>
      <c r="N56" s="33"/>
      <c r="O56" s="34"/>
      <c r="P56" s="34"/>
    </row>
    <row r="57" spans="1:16" hidden="1">
      <c r="A57" s="119"/>
      <c r="B57" s="181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ref="O57:O78" si="21">SUM(F57:N57)</f>
        <v>0</v>
      </c>
      <c r="P57" s="36">
        <f t="shared" ref="P57:P78" si="22">(D57*$D$3)+(E57*$E$3)+(F57*$F$3)+(G57*$G$3)+(H57*$H$3)+(I57*$I$3)+(J57*$J$3)+(K57*$K$3)+(L57*$L$3)+(M57*$M$3)+(N57*$N$3)</f>
        <v>0</v>
      </c>
    </row>
    <row r="58" spans="1:16" hidden="1">
      <c r="A58" s="119"/>
      <c r="B58" s="180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si="21"/>
        <v>0</v>
      </c>
      <c r="P58" s="36">
        <f t="shared" si="22"/>
        <v>0</v>
      </c>
    </row>
    <row r="59" spans="1:16" hidden="1">
      <c r="A59" s="119"/>
      <c r="B59" s="181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1"/>
        <v>0</v>
      </c>
      <c r="P59" s="36">
        <f t="shared" si="22"/>
        <v>0</v>
      </c>
    </row>
    <row r="60" spans="1:16" hidden="1">
      <c r="A60" s="119"/>
      <c r="B60" s="180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1"/>
        <v>0</v>
      </c>
      <c r="P60" s="36">
        <f t="shared" si="22"/>
        <v>0</v>
      </c>
    </row>
    <row r="61" spans="1:16" hidden="1">
      <c r="A61" s="119"/>
      <c r="B61" s="181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ref="O61:O63" si="23">SUM(F61:N61)</f>
        <v>0</v>
      </c>
      <c r="P61" s="36">
        <f t="shared" si="22"/>
        <v>0</v>
      </c>
    </row>
    <row r="62" spans="1:16" hidden="1">
      <c r="A62" s="119"/>
      <c r="B62" s="180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3"/>
        <v>0</v>
      </c>
      <c r="P62" s="36">
        <f t="shared" si="22"/>
        <v>0</v>
      </c>
    </row>
    <row r="63" spans="1:16" hidden="1">
      <c r="A63" s="119"/>
      <c r="B63" s="181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si="23"/>
        <v>0</v>
      </c>
      <c r="P63" s="36">
        <f t="shared" si="22"/>
        <v>0</v>
      </c>
    </row>
    <row r="64" spans="1:16" hidden="1">
      <c r="A64" s="119"/>
      <c r="B64" s="180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ref="O64:O66" si="24">SUM(F64:N64)</f>
        <v>0</v>
      </c>
      <c r="P64" s="36">
        <f t="shared" si="22"/>
        <v>0</v>
      </c>
    </row>
    <row r="65" spans="1:16" hidden="1">
      <c r="A65" s="119"/>
      <c r="B65" s="181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4"/>
        <v>0</v>
      </c>
      <c r="P65" s="36">
        <f t="shared" si="22"/>
        <v>0</v>
      </c>
    </row>
    <row r="66" spans="1:16" hidden="1">
      <c r="A66" s="119"/>
      <c r="B66" s="180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24"/>
        <v>0</v>
      </c>
      <c r="P66" s="36">
        <f t="shared" si="22"/>
        <v>0</v>
      </c>
    </row>
    <row r="67" spans="1:16" hidden="1">
      <c r="A67" s="119"/>
      <c r="B67" s="181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ref="O67:O69" si="25">SUM(F67:N67)</f>
        <v>0</v>
      </c>
      <c r="P67" s="36">
        <f t="shared" si="22"/>
        <v>0</v>
      </c>
    </row>
    <row r="68" spans="1:16" hidden="1">
      <c r="A68" s="119"/>
      <c r="B68" s="180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5"/>
        <v>0</v>
      </c>
      <c r="P68" s="36">
        <f t="shared" si="22"/>
        <v>0</v>
      </c>
    </row>
    <row r="69" spans="1:16" hidden="1">
      <c r="A69" s="119"/>
      <c r="B69" s="181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5"/>
        <v>0</v>
      </c>
      <c r="P69" s="36">
        <f t="shared" si="22"/>
        <v>0</v>
      </c>
    </row>
    <row r="70" spans="1:16" hidden="1">
      <c r="A70" s="119"/>
      <c r="B70" s="180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ref="O70:O72" si="26">SUM(F70:N70)</f>
        <v>0</v>
      </c>
      <c r="P70" s="36">
        <f t="shared" si="22"/>
        <v>0</v>
      </c>
    </row>
    <row r="71" spans="1:16" hidden="1">
      <c r="A71" s="119"/>
      <c r="B71" s="181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6"/>
        <v>0</v>
      </c>
      <c r="P71" s="36">
        <f t="shared" si="22"/>
        <v>0</v>
      </c>
    </row>
    <row r="72" spans="1:16" hidden="1">
      <c r="A72" s="119"/>
      <c r="B72" s="180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6"/>
        <v>0</v>
      </c>
      <c r="P72" s="36">
        <f t="shared" si="22"/>
        <v>0</v>
      </c>
    </row>
    <row r="73" spans="1:16" hidden="1">
      <c r="A73" s="119"/>
      <c r="B73" s="181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ref="O73:O75" si="27">SUM(F73:N73)</f>
        <v>0</v>
      </c>
      <c r="P73" s="36">
        <f t="shared" si="22"/>
        <v>0</v>
      </c>
    </row>
    <row r="74" spans="1:16" hidden="1">
      <c r="A74" s="119"/>
      <c r="B74" s="180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7"/>
        <v>0</v>
      </c>
      <c r="P74" s="36">
        <f t="shared" si="22"/>
        <v>0</v>
      </c>
    </row>
    <row r="75" spans="1:16" hidden="1">
      <c r="A75" s="119"/>
      <c r="B75" s="181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7"/>
        <v>0</v>
      </c>
      <c r="P75" s="36">
        <f t="shared" si="22"/>
        <v>0</v>
      </c>
    </row>
    <row r="76" spans="1:16" hidden="1">
      <c r="A76" s="119"/>
      <c r="B76" s="180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1"/>
        <v>0</v>
      </c>
      <c r="P76" s="36">
        <f t="shared" si="22"/>
        <v>0</v>
      </c>
    </row>
    <row r="77" spans="1:16" hidden="1">
      <c r="A77" s="119"/>
      <c r="B77" s="181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1"/>
        <v>0</v>
      </c>
      <c r="P77" s="36">
        <f t="shared" si="22"/>
        <v>0</v>
      </c>
    </row>
    <row r="78" spans="1:16" ht="12.75" hidden="1" customHeight="1">
      <c r="A78" s="119"/>
      <c r="B78" s="180"/>
      <c r="C78" s="58"/>
      <c r="D78" s="48"/>
      <c r="E78" s="48"/>
      <c r="F78" s="49"/>
      <c r="G78" s="123"/>
      <c r="H78" s="124"/>
      <c r="I78" s="121"/>
      <c r="K78" s="121"/>
      <c r="L78" s="101"/>
      <c r="M78" s="121"/>
      <c r="O78" s="118">
        <f t="shared" si="21"/>
        <v>0</v>
      </c>
      <c r="P78" s="36">
        <f t="shared" si="22"/>
        <v>0</v>
      </c>
    </row>
    <row r="79" spans="1:16" ht="10.8" hidden="1" thickBot="1">
      <c r="B79" s="37" t="s">
        <v>21</v>
      </c>
      <c r="C79" s="37">
        <f t="shared" ref="C79:P79" si="28">SUM(C57:C78)</f>
        <v>0</v>
      </c>
      <c r="D79" s="37">
        <f t="shared" si="28"/>
        <v>0</v>
      </c>
      <c r="E79" s="37">
        <f t="shared" si="28"/>
        <v>0</v>
      </c>
      <c r="F79" s="37">
        <f t="shared" si="28"/>
        <v>0</v>
      </c>
      <c r="G79" s="122">
        <f t="shared" si="28"/>
        <v>0</v>
      </c>
      <c r="H79" s="122">
        <f t="shared" si="28"/>
        <v>0</v>
      </c>
      <c r="I79" s="40">
        <f t="shared" si="28"/>
        <v>0</v>
      </c>
      <c r="J79" s="40">
        <f t="shared" si="28"/>
        <v>0</v>
      </c>
      <c r="K79" s="40">
        <f t="shared" si="28"/>
        <v>0</v>
      </c>
      <c r="L79" s="40">
        <f t="shared" si="28"/>
        <v>0</v>
      </c>
      <c r="M79" s="40">
        <f t="shared" si="28"/>
        <v>0</v>
      </c>
      <c r="N79" s="40">
        <f t="shared" si="28"/>
        <v>0</v>
      </c>
      <c r="O79" s="41">
        <f t="shared" si="28"/>
        <v>0</v>
      </c>
      <c r="P79" s="42">
        <f t="shared" si="28"/>
        <v>0</v>
      </c>
    </row>
    <row r="80" spans="1:16" hidden="1">
      <c r="B80" s="44"/>
      <c r="C80" s="44"/>
      <c r="D80" s="44"/>
      <c r="E80" s="44"/>
      <c r="F80" s="44"/>
      <c r="G80" s="45"/>
      <c r="H80" s="45"/>
      <c r="I80" s="45"/>
      <c r="J80" s="45"/>
      <c r="K80" s="45"/>
      <c r="L80" s="45"/>
      <c r="M80" s="45"/>
      <c r="N80" s="45"/>
      <c r="O80" s="50"/>
      <c r="P80" s="51"/>
    </row>
    <row r="81" spans="2:16" hidden="1">
      <c r="B81" s="44"/>
      <c r="C81" s="44"/>
      <c r="D81" s="44"/>
      <c r="E81" s="44"/>
      <c r="F81" s="44"/>
      <c r="G81" s="45"/>
      <c r="H81" s="45"/>
      <c r="I81" s="45"/>
      <c r="J81" s="45"/>
      <c r="K81" s="45"/>
      <c r="L81" s="45"/>
      <c r="M81" s="45"/>
      <c r="N81" s="45"/>
      <c r="O81" s="50"/>
      <c r="P81" s="51"/>
    </row>
    <row r="82" spans="2:16" ht="10.8" hidden="1" thickBot="1">
      <c r="B82" s="32" t="s">
        <v>41</v>
      </c>
      <c r="C82" s="32"/>
      <c r="D82" s="32"/>
      <c r="E82" s="32"/>
      <c r="F82" s="33"/>
      <c r="G82" s="33"/>
      <c r="H82" s="33"/>
      <c r="I82" s="33"/>
      <c r="J82" s="33"/>
      <c r="K82" s="33"/>
      <c r="L82" s="33"/>
      <c r="M82" s="33"/>
      <c r="N82" s="33"/>
      <c r="O82" s="34"/>
      <c r="P82" s="34"/>
    </row>
    <row r="83" spans="2:16" ht="11.25" hidden="1" customHeight="1">
      <c r="B83" s="52"/>
      <c r="C83" s="47"/>
      <c r="D83" s="48"/>
      <c r="E83" s="48"/>
      <c r="F83" s="49"/>
      <c r="G83" s="53"/>
      <c r="H83" s="54"/>
      <c r="I83" s="55"/>
      <c r="J83" s="54"/>
      <c r="K83" s="53"/>
      <c r="L83" s="56"/>
      <c r="M83" s="53"/>
      <c r="N83" s="54"/>
      <c r="O83" s="110">
        <f>SUM(F83:N83)+(E83*18)+(D83*9)</f>
        <v>0</v>
      </c>
      <c r="P83" s="36">
        <f t="shared" ref="P83" si="29">(D83*$D$3)+(E83*$E$3)+(F83*$F$3)+(G83*$G$3)+(H83*$H$3)+(I83*$I$3)+(J83*$J$3)+(K83*$K$3)+(L83*$L$3)+(M83*$M$3)+(N83*$N$3)</f>
        <v>0</v>
      </c>
    </row>
    <row r="84" spans="2:16" ht="11.25" hidden="1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35">
        <f t="shared" ref="O84:O85" si="30">SUM(F84:N84)</f>
        <v>0</v>
      </c>
      <c r="P84" s="36">
        <f t="shared" ref="P84:P85" si="31">(D84*$D$3)+(E84*$E$3)+(F84*$F$3)+(G84*$G$3)+(H84*$H$3)+(I84*$I$3)+(J84*$J$3)+(K84*$K$3)+(L84*$L$3)+(M84*$M$3)+(N84*$N$3)</f>
        <v>0</v>
      </c>
    </row>
    <row r="85" spans="2:16" ht="11.25" hidden="1" customHeight="1">
      <c r="B85" s="52"/>
      <c r="C85" s="47"/>
      <c r="D85" s="48"/>
      <c r="E85" s="48"/>
      <c r="F85" s="49"/>
      <c r="G85" s="53"/>
      <c r="H85" s="54"/>
      <c r="I85" s="55"/>
      <c r="J85" s="54"/>
      <c r="K85" s="53"/>
      <c r="L85" s="56"/>
      <c r="M85" s="53"/>
      <c r="N85" s="54"/>
      <c r="O85" s="35">
        <f t="shared" si="30"/>
        <v>0</v>
      </c>
      <c r="P85" s="36">
        <f t="shared" si="31"/>
        <v>0</v>
      </c>
    </row>
    <row r="86" spans="2:16" ht="10.8" hidden="1" thickBot="1">
      <c r="B86" s="37" t="s">
        <v>21</v>
      </c>
      <c r="C86" s="37">
        <f t="shared" ref="C86:P86" si="32">SUM(C83:C85)</f>
        <v>0</v>
      </c>
      <c r="D86" s="37">
        <f t="shared" si="32"/>
        <v>0</v>
      </c>
      <c r="E86" s="37">
        <f t="shared" si="32"/>
        <v>0</v>
      </c>
      <c r="F86" s="37">
        <f t="shared" si="32"/>
        <v>0</v>
      </c>
      <c r="G86" s="40">
        <f t="shared" si="32"/>
        <v>0</v>
      </c>
      <c r="H86" s="40">
        <f t="shared" si="32"/>
        <v>0</v>
      </c>
      <c r="I86" s="40">
        <f t="shared" si="32"/>
        <v>0</v>
      </c>
      <c r="J86" s="40">
        <f t="shared" si="32"/>
        <v>0</v>
      </c>
      <c r="K86" s="40">
        <f t="shared" si="32"/>
        <v>0</v>
      </c>
      <c r="L86" s="40">
        <f t="shared" si="32"/>
        <v>0</v>
      </c>
      <c r="M86" s="40">
        <f t="shared" si="32"/>
        <v>0</v>
      </c>
      <c r="N86" s="40">
        <f t="shared" si="32"/>
        <v>0</v>
      </c>
      <c r="O86" s="41">
        <f t="shared" si="32"/>
        <v>0</v>
      </c>
      <c r="P86" s="42">
        <f t="shared" si="32"/>
        <v>0</v>
      </c>
    </row>
    <row r="87" spans="2:16" ht="11.25" hidden="1" customHeight="1">
      <c r="B87" s="44"/>
      <c r="C87" s="44"/>
      <c r="D87" s="44"/>
      <c r="E87" s="44"/>
      <c r="F87" s="44"/>
      <c r="G87" s="45"/>
      <c r="H87" s="45"/>
      <c r="I87" s="45"/>
      <c r="J87" s="45"/>
      <c r="K87" s="45"/>
      <c r="L87" s="45"/>
      <c r="M87" s="45"/>
      <c r="N87" s="45"/>
      <c r="O87" s="50"/>
      <c r="P87" s="51"/>
    </row>
    <row r="88" spans="2:16" hidden="1"/>
    <row r="89" spans="2:16" ht="10.8" hidden="1" thickBot="1">
      <c r="B89" s="32" t="s">
        <v>84</v>
      </c>
      <c r="C89" s="32"/>
      <c r="D89" s="32"/>
      <c r="E89" s="32"/>
      <c r="F89" s="33"/>
      <c r="G89" s="33"/>
      <c r="H89" s="33"/>
      <c r="I89" s="33"/>
      <c r="J89" s="33"/>
      <c r="K89" s="33"/>
      <c r="L89" s="33"/>
      <c r="M89" s="33"/>
      <c r="N89" s="33"/>
      <c r="O89" s="34"/>
      <c r="P89" s="34"/>
    </row>
    <row r="90" spans="2:16" ht="11.25" hidden="1" customHeight="1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35">
        <f>SUM(F90:N90)</f>
        <v>0</v>
      </c>
      <c r="P90" s="36">
        <f t="shared" ref="P90:P91" si="33">(D90*$D$3)+(E90*$E$3)+(F90*$F$3)+(G90*$G$3)+(H90*$H$3)+(I90*$I$3)+(J90*$J$3)+(K90*$K$3)+(L90*$L$3)+(M90*$M$3)+(N90*$N$3)</f>
        <v>0</v>
      </c>
    </row>
    <row r="91" spans="2:16" ht="11.25" hidden="1" customHeight="1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>SUM(F91:N91)</f>
        <v>0</v>
      </c>
      <c r="P91" s="36">
        <f t="shared" si="33"/>
        <v>0</v>
      </c>
    </row>
    <row r="92" spans="2:16" ht="10.8" hidden="1" thickBot="1">
      <c r="B92" s="37" t="s">
        <v>21</v>
      </c>
      <c r="C92" s="37">
        <f t="shared" ref="C92:P92" si="34">SUM(C90:C91)</f>
        <v>0</v>
      </c>
      <c r="D92" s="37">
        <f t="shared" si="34"/>
        <v>0</v>
      </c>
      <c r="E92" s="37">
        <f t="shared" si="34"/>
        <v>0</v>
      </c>
      <c r="F92" s="37">
        <f t="shared" si="34"/>
        <v>0</v>
      </c>
      <c r="G92" s="40">
        <f t="shared" si="34"/>
        <v>0</v>
      </c>
      <c r="H92" s="40">
        <f t="shared" si="34"/>
        <v>0</v>
      </c>
      <c r="I92" s="40">
        <f t="shared" si="34"/>
        <v>0</v>
      </c>
      <c r="J92" s="40">
        <f t="shared" si="34"/>
        <v>0</v>
      </c>
      <c r="K92" s="40">
        <f t="shared" si="34"/>
        <v>0</v>
      </c>
      <c r="L92" s="40">
        <f t="shared" si="34"/>
        <v>0</v>
      </c>
      <c r="M92" s="40">
        <f t="shared" si="34"/>
        <v>0</v>
      </c>
      <c r="N92" s="40">
        <f t="shared" si="34"/>
        <v>0</v>
      </c>
      <c r="O92" s="41">
        <f t="shared" si="34"/>
        <v>0</v>
      </c>
      <c r="P92" s="42">
        <f t="shared" si="34"/>
        <v>0</v>
      </c>
    </row>
    <row r="93" spans="2:16" ht="11.25" hidden="1" customHeight="1">
      <c r="B93" s="44"/>
      <c r="C93" s="44"/>
      <c r="D93" s="44"/>
      <c r="E93" s="44"/>
      <c r="F93" s="44"/>
      <c r="G93" s="45"/>
      <c r="H93" s="45"/>
      <c r="I93" s="45"/>
      <c r="J93" s="45"/>
      <c r="K93" s="45"/>
      <c r="L93" s="45"/>
      <c r="M93" s="45"/>
      <c r="N93" s="45"/>
      <c r="O93" s="50"/>
      <c r="P93" s="51"/>
    </row>
    <row r="95" spans="2:16" ht="10.8" thickBot="1">
      <c r="B95" s="32" t="s">
        <v>50</v>
      </c>
      <c r="C95" s="32"/>
      <c r="D95" s="32"/>
      <c r="E95" s="32"/>
      <c r="F95" s="33"/>
      <c r="G95" s="33"/>
      <c r="H95" s="33"/>
      <c r="I95" s="33"/>
      <c r="J95" s="33"/>
      <c r="K95" s="33"/>
      <c r="L95" s="33"/>
      <c r="M95" s="33"/>
      <c r="N95" s="33"/>
      <c r="O95" s="34"/>
      <c r="P95" s="34"/>
    </row>
    <row r="96" spans="2:16">
      <c r="B96" s="52" t="s">
        <v>119</v>
      </c>
      <c r="C96" s="57"/>
      <c r="D96" s="48">
        <v>1</v>
      </c>
      <c r="E96" s="48"/>
      <c r="F96" s="49"/>
      <c r="G96" s="53">
        <v>239</v>
      </c>
      <c r="H96" s="54"/>
      <c r="I96" s="55">
        <v>37</v>
      </c>
      <c r="J96" s="54"/>
      <c r="K96" s="53">
        <v>3</v>
      </c>
      <c r="L96" s="56">
        <v>1</v>
      </c>
      <c r="M96" s="53"/>
      <c r="N96" s="54">
        <v>24</v>
      </c>
      <c r="O96" s="35">
        <f t="shared" ref="O96:O98" si="35">SUM(F96:N96)</f>
        <v>304</v>
      </c>
      <c r="P96" s="36">
        <f t="shared" ref="P96:P98" si="36">(D96*$D$3)+(E96*$E$3)+(F96*$F$3)+(G96*$G$3)+(H96*$H$3)+(I96*$I$3)+(J96*$J$3)+(K96*$K$3)+(L96*$L$3)+(M96*$M$3)+(N96*$N$3)</f>
        <v>166.25</v>
      </c>
    </row>
    <row r="97" spans="2:16">
      <c r="B97" s="52"/>
      <c r="C97" s="4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 t="shared" ref="O97" si="37">SUM(F97:N97)</f>
        <v>0</v>
      </c>
      <c r="P97" s="36">
        <f t="shared" ref="P97" si="38">(D97*$D$3)+(E97*$E$3)+(F97*$F$3)+(G97*$G$3)+(H97*$H$3)+(I97*$I$3)+(J97*$J$3)+(K97*$K$3)+(L97*$L$3)+(M97*$M$3)+(N97*$N$3)</f>
        <v>0</v>
      </c>
    </row>
    <row r="98" spans="2:16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si="35"/>
        <v>0</v>
      </c>
      <c r="P98" s="36">
        <f t="shared" si="36"/>
        <v>0</v>
      </c>
    </row>
    <row r="99" spans="2:16" ht="10.8" thickBot="1">
      <c r="B99" s="37" t="s">
        <v>21</v>
      </c>
      <c r="C99" s="37">
        <f>SUM(C98:C98)</f>
        <v>0</v>
      </c>
      <c r="D99" s="37">
        <f t="shared" ref="D99:P99" si="39">SUM(D96:D98)</f>
        <v>1</v>
      </c>
      <c r="E99" s="37">
        <f t="shared" si="39"/>
        <v>0</v>
      </c>
      <c r="F99" s="37">
        <f t="shared" si="39"/>
        <v>0</v>
      </c>
      <c r="G99" s="40">
        <f t="shared" si="39"/>
        <v>239</v>
      </c>
      <c r="H99" s="40">
        <f t="shared" si="39"/>
        <v>0</v>
      </c>
      <c r="I99" s="40">
        <f t="shared" si="39"/>
        <v>37</v>
      </c>
      <c r="J99" s="40">
        <f t="shared" si="39"/>
        <v>0</v>
      </c>
      <c r="K99" s="40">
        <f t="shared" si="39"/>
        <v>3</v>
      </c>
      <c r="L99" s="40">
        <f t="shared" si="39"/>
        <v>1</v>
      </c>
      <c r="M99" s="40">
        <f t="shared" si="39"/>
        <v>0</v>
      </c>
      <c r="N99" s="40">
        <f t="shared" si="39"/>
        <v>24</v>
      </c>
      <c r="O99" s="41">
        <f t="shared" si="39"/>
        <v>304</v>
      </c>
      <c r="P99" s="42">
        <f t="shared" si="39"/>
        <v>166.25</v>
      </c>
    </row>
    <row r="102" spans="2:16" ht="10.8" thickBot="1">
      <c r="B102" s="32" t="s">
        <v>55</v>
      </c>
      <c r="C102" s="32"/>
      <c r="D102" s="32"/>
      <c r="E102" s="32"/>
      <c r="F102" s="33"/>
      <c r="G102" s="33"/>
      <c r="H102" s="33"/>
      <c r="I102" s="33"/>
      <c r="J102" s="33"/>
      <c r="K102" s="33"/>
      <c r="L102" s="33"/>
      <c r="M102" s="33"/>
      <c r="N102" s="33"/>
      <c r="O102" s="34"/>
      <c r="P102" s="34"/>
    </row>
    <row r="103" spans="2:16">
      <c r="B103" s="52" t="s">
        <v>120</v>
      </c>
      <c r="C103" s="57"/>
      <c r="D103" s="48"/>
      <c r="E103" s="48"/>
      <c r="F103" s="49"/>
      <c r="G103" s="53">
        <v>4</v>
      </c>
      <c r="H103" s="54"/>
      <c r="I103" s="55">
        <v>3</v>
      </c>
      <c r="J103" s="54"/>
      <c r="K103" s="53">
        <v>4</v>
      </c>
      <c r="L103" s="56"/>
      <c r="M103" s="53"/>
      <c r="N103" s="54"/>
      <c r="O103" s="110">
        <f>SUM(F103:N103)+(E103*18)+(D103*9)</f>
        <v>11</v>
      </c>
      <c r="P103" s="36">
        <f t="shared" ref="P103:P104" si="40">(D103*$D$3)+(E103*$E$3)+(F103*$F$3)+(G103*$G$3)+(H103*$H$3)+(I103*$I$3)+(J103*$J$3)+(K103*$K$3)+(L103*$L$3)+(M103*$M$3)+(N103*$N$3)</f>
        <v>6.5</v>
      </c>
    </row>
    <row r="104" spans="2:16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 t="shared" ref="O104" si="41">SUM(F104:N104)</f>
        <v>0</v>
      </c>
      <c r="P104" s="36">
        <f t="shared" si="40"/>
        <v>0</v>
      </c>
    </row>
    <row r="105" spans="2:16" ht="10.8" thickBot="1">
      <c r="B105" s="37" t="s">
        <v>21</v>
      </c>
      <c r="C105" s="37">
        <f>SUM(C104:C104)</f>
        <v>0</v>
      </c>
      <c r="D105" s="37">
        <f t="shared" ref="D105:P105" si="42">SUM(D103:D104)</f>
        <v>0</v>
      </c>
      <c r="E105" s="37">
        <f t="shared" si="42"/>
        <v>0</v>
      </c>
      <c r="F105" s="37">
        <f t="shared" si="42"/>
        <v>0</v>
      </c>
      <c r="G105" s="40">
        <f t="shared" si="42"/>
        <v>4</v>
      </c>
      <c r="H105" s="40">
        <f t="shared" si="42"/>
        <v>0</v>
      </c>
      <c r="I105" s="40">
        <f t="shared" si="42"/>
        <v>3</v>
      </c>
      <c r="J105" s="40">
        <f t="shared" si="42"/>
        <v>0</v>
      </c>
      <c r="K105" s="40">
        <f t="shared" si="42"/>
        <v>4</v>
      </c>
      <c r="L105" s="40">
        <f t="shared" si="42"/>
        <v>0</v>
      </c>
      <c r="M105" s="40">
        <f t="shared" si="42"/>
        <v>0</v>
      </c>
      <c r="N105" s="40">
        <f t="shared" si="42"/>
        <v>0</v>
      </c>
      <c r="O105" s="41">
        <f t="shared" si="42"/>
        <v>11</v>
      </c>
      <c r="P105" s="42">
        <f t="shared" si="42"/>
        <v>6.5</v>
      </c>
    </row>
    <row r="107" spans="2:16" hidden="1"/>
    <row r="108" spans="2:16" ht="10.8" hidden="1" thickBot="1">
      <c r="B108" s="32" t="s">
        <v>54</v>
      </c>
      <c r="C108" s="32"/>
      <c r="D108" s="32"/>
      <c r="E108" s="32"/>
      <c r="F108" s="33"/>
      <c r="G108" s="33"/>
      <c r="H108" s="33"/>
      <c r="I108" s="33"/>
      <c r="J108" s="33"/>
      <c r="K108" s="33"/>
      <c r="L108" s="33"/>
      <c r="M108" s="33"/>
      <c r="N108" s="33"/>
      <c r="O108" s="34"/>
      <c r="P108" s="34"/>
    </row>
    <row r="109" spans="2:16" hidden="1">
      <c r="B109" s="52"/>
      <c r="C109" s="5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ref="O109:O111" si="43">SUM(F109:N109)</f>
        <v>0</v>
      </c>
      <c r="P109" s="36">
        <f t="shared" ref="P109:P111" si="44">(D109*$D$3)+(E109*$E$3)+(F109*$F$3)+(G109*$G$3)+(H109*$H$3)+(I109*$I$3)+(J109*$J$3)+(K109*$K$3)+(L109*$L$3)+(M109*$M$3)+(N109*$N$3)</f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" si="45">SUM(F110:N110)</f>
        <v>0</v>
      </c>
      <c r="P110" s="36">
        <f t="shared" si="44"/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43"/>
        <v>0</v>
      </c>
      <c r="P111" s="36">
        <f t="shared" si="44"/>
        <v>0</v>
      </c>
    </row>
    <row r="112" spans="2:16" ht="10.8" hidden="1" thickBot="1">
      <c r="B112" s="37" t="s">
        <v>21</v>
      </c>
      <c r="C112" s="37">
        <f>SUM(C111:C111)</f>
        <v>0</v>
      </c>
      <c r="D112" s="37">
        <f>SUM(D109:D111)</f>
        <v>0</v>
      </c>
      <c r="E112" s="37">
        <f>SUM(E109:E111)</f>
        <v>0</v>
      </c>
      <c r="F112" s="37">
        <f>SUM(F111:F111)</f>
        <v>0</v>
      </c>
      <c r="G112" s="40">
        <f t="shared" ref="G112:P112" si="46">SUM(G109:G111)</f>
        <v>0</v>
      </c>
      <c r="H112" s="40">
        <f t="shared" si="46"/>
        <v>0</v>
      </c>
      <c r="I112" s="40">
        <f t="shared" si="46"/>
        <v>0</v>
      </c>
      <c r="J112" s="40">
        <f t="shared" si="46"/>
        <v>0</v>
      </c>
      <c r="K112" s="40">
        <f t="shared" si="46"/>
        <v>0</v>
      </c>
      <c r="L112" s="40">
        <f t="shared" si="46"/>
        <v>0</v>
      </c>
      <c r="M112" s="40">
        <f t="shared" si="46"/>
        <v>0</v>
      </c>
      <c r="N112" s="40">
        <f t="shared" si="46"/>
        <v>0</v>
      </c>
      <c r="O112" s="41">
        <f t="shared" si="46"/>
        <v>0</v>
      </c>
      <c r="P112" s="42">
        <f t="shared" si="46"/>
        <v>0</v>
      </c>
    </row>
    <row r="113" spans="2:16" hidden="1"/>
    <row r="114" spans="2:16" hidden="1"/>
    <row r="115" spans="2:16" ht="10.8" hidden="1" thickBot="1">
      <c r="B115" s="32" t="s">
        <v>45</v>
      </c>
      <c r="C115" s="32"/>
      <c r="D115" s="32"/>
      <c r="E115" s="32"/>
      <c r="F115" s="33"/>
      <c r="G115" s="33"/>
      <c r="H115" s="33"/>
      <c r="I115" s="33"/>
      <c r="J115" s="33"/>
      <c r="K115" s="33"/>
      <c r="L115" s="33"/>
      <c r="M115" s="33"/>
      <c r="N115" s="33"/>
      <c r="O115" s="34"/>
      <c r="P115" s="34"/>
    </row>
    <row r="116" spans="2:16" hidden="1">
      <c r="B116" s="52" t="s">
        <v>72</v>
      </c>
      <c r="C116" s="5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110">
        <f>SUM(F116:N116)+(E116*18)+(D116*9)</f>
        <v>0</v>
      </c>
      <c r="P116" s="36">
        <f t="shared" ref="P116:P118" si="47">(D116*$D$3)+(E116*$E$3)+(F116*$F$3)+(G116*$G$3)+(H116*$H$3)+(I116*$I$3)+(J116*$J$3)+(K116*$K$3)+(L116*$L$3)+(M116*$M$3)+(N116*$N$3)</f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ref="O117" si="48">SUM(F117:N117)</f>
        <v>0</v>
      </c>
      <c r="P117" s="36">
        <f t="shared" si="47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" si="49">SUM(F118:N118)</f>
        <v>0</v>
      </c>
      <c r="P118" s="36">
        <f t="shared" si="47"/>
        <v>0</v>
      </c>
    </row>
    <row r="119" spans="2:16" ht="10.8" hidden="1" thickBot="1">
      <c r="B119" s="37" t="s">
        <v>21</v>
      </c>
      <c r="C119" s="37">
        <f>SUM(C118:C118)</f>
        <v>0</v>
      </c>
      <c r="D119" s="37">
        <f>SUM(D116:D118)</f>
        <v>0</v>
      </c>
      <c r="E119" s="37">
        <f>SUM(E116:E118)</f>
        <v>0</v>
      </c>
      <c r="F119" s="37">
        <f>SUM(F118:F118)</f>
        <v>0</v>
      </c>
      <c r="G119" s="40">
        <f t="shared" ref="G119:P119" si="50">SUM(G116:G118)</f>
        <v>0</v>
      </c>
      <c r="H119" s="40">
        <f t="shared" si="50"/>
        <v>0</v>
      </c>
      <c r="I119" s="40">
        <f t="shared" si="50"/>
        <v>0</v>
      </c>
      <c r="J119" s="40">
        <f t="shared" si="50"/>
        <v>0</v>
      </c>
      <c r="K119" s="40">
        <f t="shared" si="50"/>
        <v>0</v>
      </c>
      <c r="L119" s="40">
        <f t="shared" si="50"/>
        <v>0</v>
      </c>
      <c r="M119" s="40">
        <f t="shared" si="50"/>
        <v>0</v>
      </c>
      <c r="N119" s="40">
        <f t="shared" si="50"/>
        <v>0</v>
      </c>
      <c r="O119" s="41">
        <f t="shared" si="50"/>
        <v>0</v>
      </c>
      <c r="P119" s="42">
        <f t="shared" si="50"/>
        <v>0</v>
      </c>
    </row>
    <row r="120" spans="2:16" hidden="1"/>
    <row r="122" spans="2:16" ht="10.8" thickBot="1">
      <c r="B122" s="32" t="s">
        <v>52</v>
      </c>
      <c r="C122" s="32"/>
      <c r="D122" s="32"/>
      <c r="E122" s="32"/>
      <c r="F122" s="33"/>
      <c r="G122" s="33"/>
      <c r="H122" s="33"/>
      <c r="I122" s="33"/>
      <c r="J122" s="33"/>
      <c r="K122" s="33"/>
      <c r="L122" s="33"/>
      <c r="M122" s="33"/>
      <c r="N122" s="33"/>
      <c r="O122" s="34"/>
      <c r="P122" s="34"/>
    </row>
    <row r="123" spans="2:16" ht="11.25" customHeight="1">
      <c r="B123" s="52" t="s">
        <v>102</v>
      </c>
      <c r="C123" s="47"/>
      <c r="D123" s="48"/>
      <c r="E123" s="48"/>
      <c r="F123" s="49">
        <v>185</v>
      </c>
      <c r="G123" s="53"/>
      <c r="H123" s="54"/>
      <c r="I123" s="55"/>
      <c r="J123" s="54"/>
      <c r="K123" s="53"/>
      <c r="L123" s="56"/>
      <c r="M123" s="53"/>
      <c r="N123" s="54"/>
      <c r="O123" s="35">
        <f t="shared" ref="O123:O127" si="51">SUM(F123:N123)</f>
        <v>185</v>
      </c>
      <c r="P123" s="36">
        <f t="shared" ref="P123:P127" si="52">(D123*$D$3)+(E123*$E$3)+(F123*$F$3)+(G123*$G$3)+(H123*$H$3)+(I123*$I$3)+(J123*$J$3)+(K123*$K$3)+(L123*$L$3)+(M123*$M$3)+(N123*$N$3)</f>
        <v>18.5</v>
      </c>
    </row>
    <row r="124" spans="2:16" ht="11.25" customHeight="1">
      <c r="B124" s="52" t="s">
        <v>103</v>
      </c>
      <c r="C124" s="47"/>
      <c r="D124" s="48"/>
      <c r="E124" s="48"/>
      <c r="F124" s="49"/>
      <c r="G124" s="53">
        <v>5</v>
      </c>
      <c r="H124" s="54"/>
      <c r="I124" s="55"/>
      <c r="J124" s="54"/>
      <c r="K124" s="53"/>
      <c r="L124" s="56"/>
      <c r="M124" s="53"/>
      <c r="N124" s="54"/>
      <c r="O124" s="35">
        <f t="shared" ref="O124" si="53">SUM(F124:N124)</f>
        <v>5</v>
      </c>
      <c r="P124" s="36">
        <f t="shared" ref="P124" si="54">(D124*$D$3)+(E124*$E$3)+(F124*$F$3)+(G124*$G$3)+(H124*$H$3)+(I124*$I$3)+(J124*$J$3)+(K124*$K$3)+(L124*$L$3)+(M124*$M$3)+(N124*$N$3)</f>
        <v>1.25</v>
      </c>
    </row>
    <row r="125" spans="2:16" ht="11.25" customHeight="1">
      <c r="B125" s="52" t="s">
        <v>104</v>
      </c>
      <c r="C125" s="47"/>
      <c r="D125" s="48"/>
      <c r="E125" s="48"/>
      <c r="F125" s="49"/>
      <c r="G125" s="53">
        <v>136</v>
      </c>
      <c r="H125" s="54"/>
      <c r="I125" s="55"/>
      <c r="J125" s="54"/>
      <c r="K125" s="53"/>
      <c r="L125" s="56"/>
      <c r="M125" s="53"/>
      <c r="N125" s="54"/>
      <c r="O125" s="35">
        <f t="shared" ref="O125:O126" si="55">SUM(F125:N125)</f>
        <v>136</v>
      </c>
      <c r="P125" s="36">
        <f t="shared" ref="P125:P126" si="56">(D125*$D$3)+(E125*$E$3)+(F125*$F$3)+(G125*$G$3)+(H125*$H$3)+(I125*$I$3)+(J125*$J$3)+(K125*$K$3)+(L125*$L$3)+(M125*$M$3)+(N125*$N$3)</f>
        <v>34</v>
      </c>
    </row>
    <row r="126" spans="2:16" ht="11.25" customHeight="1">
      <c r="B126" s="52" t="s">
        <v>105</v>
      </c>
      <c r="C126" s="47"/>
      <c r="D126" s="48"/>
      <c r="E126" s="48"/>
      <c r="F126" s="49"/>
      <c r="G126" s="53">
        <v>1</v>
      </c>
      <c r="H126" s="54"/>
      <c r="I126" s="55"/>
      <c r="J126" s="54"/>
      <c r="K126" s="53">
        <v>2</v>
      </c>
      <c r="L126" s="56"/>
      <c r="M126" s="53">
        <v>4</v>
      </c>
      <c r="N126" s="54"/>
      <c r="O126" s="35">
        <f t="shared" si="55"/>
        <v>7</v>
      </c>
      <c r="P126" s="36">
        <f t="shared" si="56"/>
        <v>10.25</v>
      </c>
    </row>
    <row r="127" spans="2:16" ht="11.25" customHeight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51"/>
        <v>0</v>
      </c>
      <c r="P127" s="36">
        <f t="shared" si="52"/>
        <v>0</v>
      </c>
    </row>
    <row r="128" spans="2:16" ht="10.8" thickBot="1">
      <c r="B128" s="37" t="s">
        <v>21</v>
      </c>
      <c r="C128" s="37">
        <f t="shared" ref="C128:P128" si="57">SUM(C123:C127)</f>
        <v>0</v>
      </c>
      <c r="D128" s="37">
        <f t="shared" si="57"/>
        <v>0</v>
      </c>
      <c r="E128" s="37">
        <f t="shared" si="57"/>
        <v>0</v>
      </c>
      <c r="F128" s="37">
        <f t="shared" si="57"/>
        <v>185</v>
      </c>
      <c r="G128" s="40">
        <f t="shared" si="57"/>
        <v>142</v>
      </c>
      <c r="H128" s="40">
        <f t="shared" si="57"/>
        <v>0</v>
      </c>
      <c r="I128" s="40">
        <f t="shared" si="57"/>
        <v>0</v>
      </c>
      <c r="J128" s="40">
        <f t="shared" si="57"/>
        <v>0</v>
      </c>
      <c r="K128" s="40">
        <f t="shared" si="57"/>
        <v>2</v>
      </c>
      <c r="L128" s="40">
        <f t="shared" si="57"/>
        <v>0</v>
      </c>
      <c r="M128" s="40">
        <f t="shared" si="57"/>
        <v>4</v>
      </c>
      <c r="N128" s="40">
        <f t="shared" si="57"/>
        <v>0</v>
      </c>
      <c r="O128" s="41">
        <f t="shared" si="57"/>
        <v>333</v>
      </c>
      <c r="P128" s="42">
        <f t="shared" si="57"/>
        <v>64</v>
      </c>
    </row>
    <row r="129" spans="2:16" ht="11.25" customHeight="1">
      <c r="B129" s="44"/>
      <c r="C129" s="44"/>
      <c r="D129" s="44"/>
      <c r="E129" s="44"/>
      <c r="F129" s="44"/>
      <c r="G129" s="45"/>
      <c r="H129" s="45"/>
      <c r="I129" s="45"/>
      <c r="J129" s="45"/>
      <c r="K129" s="45"/>
      <c r="L129" s="45"/>
      <c r="M129" s="45"/>
      <c r="N129" s="45"/>
      <c r="O129" s="50"/>
      <c r="P129" s="51"/>
    </row>
    <row r="130" spans="2:16" ht="11.25" hidden="1" customHeight="1"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</row>
    <row r="131" spans="2:16" ht="10.8" hidden="1" thickBot="1">
      <c r="B131" s="32" t="s">
        <v>44</v>
      </c>
      <c r="C131" s="32"/>
      <c r="D131" s="32"/>
      <c r="E131" s="32"/>
      <c r="F131" s="33"/>
      <c r="G131" s="33"/>
      <c r="H131" s="33"/>
      <c r="I131" s="33"/>
      <c r="J131" s="33"/>
      <c r="K131" s="33"/>
      <c r="L131" s="33"/>
      <c r="M131" s="33"/>
      <c r="N131" s="33"/>
      <c r="O131" s="34"/>
      <c r="P131" s="34"/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>SUM(F132:N132)</f>
        <v>0</v>
      </c>
      <c r="P132" s="36">
        <f t="shared" ref="P132:P134" si="58">(D132*$D$3)+(E132*$E$3)+(F132*$F$3)+(G132*$G$3)+(H132*$H$3)+(I132*$I$3)+(J132*$J$3)+(K132*$K$3)+(L132*$L$3)+(M132*$M$3)+(N132*$N$3)</f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>SUM(F133:N133)</f>
        <v>0</v>
      </c>
      <c r="P133" s="36">
        <f t="shared" si="58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>SUM(F134:N134)</f>
        <v>0</v>
      </c>
      <c r="P134" s="36">
        <f t="shared" si="58"/>
        <v>0</v>
      </c>
    </row>
    <row r="135" spans="2:16" ht="10.8" hidden="1" thickBot="1">
      <c r="B135" s="37" t="s">
        <v>21</v>
      </c>
      <c r="C135" s="37">
        <f t="shared" ref="C135:O135" si="59">SUM(C132:C134)</f>
        <v>0</v>
      </c>
      <c r="D135" s="37">
        <f t="shared" si="59"/>
        <v>0</v>
      </c>
      <c r="E135" s="37">
        <f t="shared" si="59"/>
        <v>0</v>
      </c>
      <c r="F135" s="37">
        <f t="shared" si="59"/>
        <v>0</v>
      </c>
      <c r="G135" s="40">
        <f t="shared" si="59"/>
        <v>0</v>
      </c>
      <c r="H135" s="40">
        <f t="shared" si="59"/>
        <v>0</v>
      </c>
      <c r="I135" s="40">
        <f t="shared" si="59"/>
        <v>0</v>
      </c>
      <c r="J135" s="40">
        <f t="shared" si="59"/>
        <v>0</v>
      </c>
      <c r="K135" s="40">
        <f t="shared" si="59"/>
        <v>0</v>
      </c>
      <c r="L135" s="40">
        <f t="shared" si="59"/>
        <v>0</v>
      </c>
      <c r="M135" s="40">
        <f t="shared" si="59"/>
        <v>0</v>
      </c>
      <c r="N135" s="40">
        <f t="shared" si="59"/>
        <v>0</v>
      </c>
      <c r="O135" s="41">
        <f t="shared" si="59"/>
        <v>0</v>
      </c>
      <c r="P135" s="42">
        <f>SUM(P132:P134)</f>
        <v>0</v>
      </c>
    </row>
    <row r="136" spans="2:16" ht="13.2">
      <c r="B136" s="2"/>
      <c r="C136" s="2"/>
      <c r="D136" s="2"/>
      <c r="E136" s="2"/>
      <c r="F136" s="43"/>
      <c r="G136" s="43"/>
      <c r="H136" s="43"/>
      <c r="I136" s="43"/>
      <c r="J136" s="43"/>
      <c r="K136" s="43"/>
      <c r="L136" s="43"/>
      <c r="M136" s="43"/>
      <c r="N136" s="43"/>
      <c r="O136" s="2"/>
      <c r="P136" s="2"/>
    </row>
    <row r="137" spans="2:16">
      <c r="M137" s="44" t="s">
        <v>21</v>
      </c>
      <c r="O137" s="45">
        <f>O135+O128+O119+O112+O105+O99+O92+O86+O53+O79+O47+O39+O20+O11</f>
        <v>3349</v>
      </c>
      <c r="P137" s="46">
        <f>P135+P128+P119+P112+P105+P99+P92+P86+P53+P79+P47+P39+P20+P11</f>
        <v>757.15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70" zoomScaleNormal="70" workbookViewId="0">
      <selection activeCell="C27" sqref="C27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SUM(Ghana!O34)</f>
        <v>511</v>
      </c>
      <c r="C6" s="169">
        <f>SUM(Ghana!P34)</f>
        <v>261.45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 hidden="1">
      <c r="A8" s="166" t="s">
        <v>25</v>
      </c>
      <c r="B8" s="172">
        <f>SUM(Kenya!O51)</f>
        <v>0</v>
      </c>
      <c r="C8" s="169">
        <f>SUM(Kenya!P51)</f>
        <v>0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SUM(Mauritius!O36)</f>
        <v>3711</v>
      </c>
      <c r="C10" s="168">
        <f>SUM(Mauritius!P36)</f>
        <v>2080</v>
      </c>
      <c r="D10" s="162"/>
    </row>
    <row r="11" spans="1:4" ht="14.4">
      <c r="A11" s="166" t="s">
        <v>34</v>
      </c>
      <c r="B11" s="172">
        <f>SUM(Nigeria!O50)</f>
        <v>743</v>
      </c>
      <c r="C11" s="169">
        <f>SUM(Nigeria!P50)</f>
        <v>273.75</v>
      </c>
      <c r="D11" s="162"/>
    </row>
    <row r="12" spans="1:4" ht="14.4">
      <c r="A12" s="166" t="s">
        <v>27</v>
      </c>
      <c r="B12" s="173">
        <f>SUM('South Africa'!O137)</f>
        <v>3349</v>
      </c>
      <c r="C12" s="168">
        <f>SUM('South Africa'!P137)</f>
        <v>757.15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8314</v>
      </c>
      <c r="C18" s="176">
        <f>SUM(C4:C17)</f>
        <v>3372.35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5909</v>
      </c>
      <c r="D27" s="67"/>
      <c r="E27" s="67"/>
    </row>
    <row r="28" spans="1:5">
      <c r="A28" s="67" t="s">
        <v>56</v>
      </c>
      <c r="B28" s="67">
        <v>5618</v>
      </c>
      <c r="C28" s="67">
        <f>B18</f>
        <v>8314</v>
      </c>
      <c r="D28" s="67"/>
      <c r="E28" s="67"/>
    </row>
    <row r="29" spans="1:5">
      <c r="A29" s="67" t="s">
        <v>57</v>
      </c>
      <c r="B29" s="67">
        <v>8658</v>
      </c>
      <c r="D29" s="67"/>
      <c r="E29" s="67"/>
    </row>
    <row r="30" spans="1:5">
      <c r="A30" s="67" t="s">
        <v>58</v>
      </c>
      <c r="B30" s="177">
        <v>7938</v>
      </c>
      <c r="C30" s="177"/>
      <c r="D30" s="177"/>
      <c r="E30" s="177"/>
    </row>
    <row r="31" spans="1:5">
      <c r="A31" s="67" t="s">
        <v>59</v>
      </c>
      <c r="B31" s="67">
        <v>3024</v>
      </c>
      <c r="D31" s="67"/>
    </row>
    <row r="32" spans="1:5">
      <c r="A32" s="67" t="s">
        <v>60</v>
      </c>
      <c r="B32" s="67">
        <v>6256</v>
      </c>
      <c r="D32" s="67"/>
    </row>
    <row r="33" spans="1:4">
      <c r="A33" s="67" t="s">
        <v>61</v>
      </c>
      <c r="B33" s="67">
        <v>7863</v>
      </c>
      <c r="D33" s="67"/>
    </row>
    <row r="34" spans="1:4">
      <c r="A34" s="67" t="s">
        <v>62</v>
      </c>
      <c r="B34" s="67">
        <v>13131</v>
      </c>
      <c r="D34" s="67"/>
    </row>
    <row r="35" spans="1:4">
      <c r="A35" s="67" t="s">
        <v>63</v>
      </c>
      <c r="B35" s="67">
        <v>16114</v>
      </c>
    </row>
    <row r="36" spans="1:4">
      <c r="A36" s="67" t="s">
        <v>64</v>
      </c>
      <c r="B36" s="67">
        <v>7493</v>
      </c>
    </row>
    <row r="37" spans="1:4">
      <c r="A37" s="67" t="s">
        <v>65</v>
      </c>
      <c r="B37" s="67">
        <v>4589</v>
      </c>
    </row>
    <row r="38" spans="1:4">
      <c r="A38" s="67" t="s">
        <v>66</v>
      </c>
      <c r="B38" s="67">
        <v>65957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2025-03-31T10:19:49Z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