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1117C60D-A524-47B4-9531-4AFB62C6B99B}" xr6:coauthVersionLast="47" xr6:coauthVersionMax="47" xr10:uidLastSave="{00000000-0000-0000-0000-000000000000}"/>
  <bookViews>
    <workbookView xWindow="-108" yWindow="-108" windowWidth="23256" windowHeight="12456" tabRatio="779" xr2:uid="{00000000-000D-0000-FFFF-FFFF00000000}"/>
  </bookViews>
  <sheets>
    <sheet name="Botswana" sheetId="25" r:id="rId1"/>
    <sheet name="Democratic Republic of Congo" sheetId="16" state="hidden" r:id="rId2"/>
    <sheet name="Ghana" sheetId="26" r:id="rId3"/>
    <sheet name="Ivory Coast" sheetId="14" r:id="rId4"/>
    <sheet name="Kenya" sheetId="10" state="hidden" r:id="rId5"/>
    <sheet name="Malawi" sheetId="17" state="hidden" r:id="rId6"/>
    <sheet name="Mauritius" sheetId="8" state="hidden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8" l="1"/>
  <c r="O10" i="18" s="1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50" i="18" s="1"/>
  <c r="P31" i="18"/>
  <c r="O39" i="18"/>
  <c r="O46" i="18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O47" i="10"/>
  <c r="O26" i="10"/>
  <c r="O20" i="10"/>
  <c r="O19" i="10"/>
  <c r="O8" i="26"/>
  <c r="O30" i="19"/>
  <c r="O29" i="19"/>
  <c r="O28" i="19"/>
  <c r="O27" i="19"/>
  <c r="O26" i="19"/>
  <c r="O25" i="19"/>
  <c r="O24" i="19"/>
  <c r="O23" i="19"/>
  <c r="P36" i="19"/>
  <c r="O36" i="19"/>
  <c r="O50" i="18" l="1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78" i="19" l="1"/>
  <c r="O178" i="19"/>
  <c r="P177" i="19"/>
  <c r="O177" i="19"/>
  <c r="P176" i="19"/>
  <c r="O176" i="19"/>
  <c r="P175" i="19"/>
  <c r="O175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74" i="19"/>
  <c r="O40" i="10" l="1"/>
  <c r="O13" i="10"/>
  <c r="O8" i="10"/>
  <c r="P29" i="19"/>
  <c r="P28" i="19"/>
  <c r="P27" i="19"/>
  <c r="P26" i="19"/>
  <c r="P25" i="19"/>
  <c r="P24" i="19"/>
  <c r="P13" i="25"/>
  <c r="O13" i="25"/>
  <c r="P12" i="25"/>
  <c r="O12" i="25"/>
  <c r="P11" i="25"/>
  <c r="O11" i="25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56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67" i="19"/>
  <c r="O154" i="19"/>
  <c r="O35" i="19"/>
  <c r="O15" i="17"/>
  <c r="O16" i="10"/>
  <c r="P15" i="25" l="1"/>
  <c r="C4" i="4" s="1"/>
  <c r="O15" i="25"/>
  <c r="B4" i="4" s="1"/>
  <c r="F150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P69" i="8"/>
  <c r="O69" i="8"/>
  <c r="P68" i="8"/>
  <c r="O68" i="8"/>
  <c r="P67" i="8"/>
  <c r="O67" i="8"/>
  <c r="P66" i="8"/>
  <c r="O66" i="8"/>
  <c r="P65" i="8"/>
  <c r="O65" i="8"/>
  <c r="P64" i="8"/>
  <c r="O64" i="8"/>
  <c r="P63" i="8"/>
  <c r="O63" i="8"/>
  <c r="P62" i="8"/>
  <c r="O62" i="8"/>
  <c r="P71" i="8"/>
  <c r="O71" i="8"/>
  <c r="P70" i="8"/>
  <c r="O70" i="8"/>
  <c r="P48" i="8"/>
  <c r="O48" i="8"/>
  <c r="P47" i="8"/>
  <c r="O47" i="8"/>
  <c r="P46" i="8"/>
  <c r="O46" i="8"/>
  <c r="P45" i="8"/>
  <c r="O45" i="8"/>
  <c r="P44" i="8"/>
  <c r="O44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N73" i="8"/>
  <c r="M73" i="8"/>
  <c r="L73" i="8"/>
  <c r="K73" i="8"/>
  <c r="J73" i="8"/>
  <c r="I73" i="8"/>
  <c r="H73" i="8"/>
  <c r="G73" i="8"/>
  <c r="F73" i="8"/>
  <c r="E73" i="8"/>
  <c r="D73" i="8"/>
  <c r="C73" i="8"/>
  <c r="P72" i="8"/>
  <c r="O72" i="8"/>
  <c r="P61" i="8"/>
  <c r="O61" i="8"/>
  <c r="P17" i="19"/>
  <c r="O17" i="19"/>
  <c r="P16" i="19"/>
  <c r="O16" i="19"/>
  <c r="P16" i="17"/>
  <c r="P9" i="17"/>
  <c r="P18" i="12"/>
  <c r="P16" i="12"/>
  <c r="P9" i="12"/>
  <c r="P74" i="19"/>
  <c r="P30" i="19"/>
  <c r="P23" i="19"/>
  <c r="P56" i="8"/>
  <c r="P55" i="8"/>
  <c r="P54" i="8"/>
  <c r="P49" i="8"/>
  <c r="P7" i="8"/>
  <c r="P9" i="20"/>
  <c r="P10" i="14"/>
  <c r="P9" i="14"/>
  <c r="P10" i="16"/>
  <c r="P9" i="16"/>
  <c r="P27" i="10"/>
  <c r="P26" i="10"/>
  <c r="P24" i="10"/>
  <c r="P23" i="10"/>
  <c r="P22" i="10"/>
  <c r="P21" i="10"/>
  <c r="P20" i="10"/>
  <c r="P8" i="10"/>
  <c r="O36" i="10" l="1"/>
  <c r="P12" i="23"/>
  <c r="C13" i="4" s="1"/>
  <c r="P36" i="10"/>
  <c r="O12" i="24"/>
  <c r="B15" i="4" s="1"/>
  <c r="P12" i="24"/>
  <c r="C15" i="4" s="1"/>
  <c r="P73" i="8"/>
  <c r="O7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C70" i="19"/>
  <c r="D70" i="19"/>
  <c r="E70" i="19"/>
  <c r="F70" i="19"/>
  <c r="G70" i="19"/>
  <c r="H70" i="19"/>
  <c r="I70" i="19"/>
  <c r="J70" i="19"/>
  <c r="K70" i="19"/>
  <c r="L70" i="19"/>
  <c r="M70" i="19"/>
  <c r="N70" i="19"/>
  <c r="O42" i="19"/>
  <c r="P42" i="19"/>
  <c r="O43" i="19"/>
  <c r="P43" i="19"/>
  <c r="C44" i="19"/>
  <c r="D44" i="19"/>
  <c r="E44" i="19"/>
  <c r="F44" i="19"/>
  <c r="G44" i="19"/>
  <c r="H44" i="19"/>
  <c r="I44" i="19"/>
  <c r="J44" i="19"/>
  <c r="K44" i="19"/>
  <c r="L44" i="19"/>
  <c r="M44" i="19"/>
  <c r="N44" i="19"/>
  <c r="P11" i="19" l="1"/>
  <c r="O11" i="19"/>
  <c r="P44" i="19"/>
  <c r="P70" i="19"/>
  <c r="O70" i="19"/>
  <c r="O44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86" i="19"/>
  <c r="P185" i="19"/>
  <c r="P184" i="19"/>
  <c r="P179" i="19"/>
  <c r="P174" i="19"/>
  <c r="P169" i="19"/>
  <c r="P168" i="19"/>
  <c r="P167" i="19"/>
  <c r="P162" i="19"/>
  <c r="P161" i="19"/>
  <c r="P160" i="19"/>
  <c r="P155" i="19"/>
  <c r="P154" i="19"/>
  <c r="P149" i="19"/>
  <c r="P87" i="19"/>
  <c r="P82" i="19"/>
  <c r="P81" i="19"/>
  <c r="P76" i="19"/>
  <c r="P75" i="19"/>
  <c r="P37" i="19"/>
  <c r="P35" i="19"/>
  <c r="P18" i="19"/>
  <c r="P15" i="19"/>
  <c r="O15" i="19"/>
  <c r="O168" i="19" l="1"/>
  <c r="O7" i="8" l="1"/>
  <c r="N156" i="19" l="1"/>
  <c r="M156" i="19"/>
  <c r="L156" i="19"/>
  <c r="K156" i="19"/>
  <c r="J156" i="19"/>
  <c r="I156" i="19"/>
  <c r="H156" i="19"/>
  <c r="G156" i="19"/>
  <c r="E156" i="19"/>
  <c r="D156" i="19"/>
  <c r="C156" i="19"/>
  <c r="O155" i="19"/>
  <c r="P156" i="19" l="1"/>
  <c r="O156" i="19"/>
  <c r="E31" i="19" l="1"/>
  <c r="F31" i="19"/>
  <c r="G31" i="19"/>
  <c r="H31" i="19"/>
  <c r="I31" i="19"/>
  <c r="J31" i="19"/>
  <c r="K31" i="19"/>
  <c r="L31" i="19"/>
  <c r="M31" i="19"/>
  <c r="N31" i="19"/>
  <c r="E38" i="19"/>
  <c r="F38" i="19"/>
  <c r="G38" i="19"/>
  <c r="H38" i="19"/>
  <c r="I38" i="19"/>
  <c r="J38" i="19"/>
  <c r="K38" i="19"/>
  <c r="L38" i="19"/>
  <c r="M38" i="19"/>
  <c r="N38" i="19"/>
  <c r="O16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70" i="19"/>
  <c r="M170" i="19"/>
  <c r="L170" i="19"/>
  <c r="K170" i="19"/>
  <c r="J170" i="19"/>
  <c r="I170" i="19"/>
  <c r="H170" i="19"/>
  <c r="G170" i="19"/>
  <c r="F170" i="19"/>
  <c r="E170" i="19"/>
  <c r="D170" i="19"/>
  <c r="C170" i="19"/>
  <c r="O169" i="19"/>
  <c r="N150" i="19"/>
  <c r="M150" i="19"/>
  <c r="L150" i="19"/>
  <c r="K150" i="19"/>
  <c r="J150" i="19"/>
  <c r="I150" i="19"/>
  <c r="H150" i="19"/>
  <c r="G150" i="19"/>
  <c r="E150" i="19"/>
  <c r="D150" i="19"/>
  <c r="C150" i="19"/>
  <c r="O149" i="19"/>
  <c r="O87" i="19"/>
  <c r="D31" i="19"/>
  <c r="C31" i="19"/>
  <c r="N180" i="19"/>
  <c r="M180" i="19"/>
  <c r="L180" i="19"/>
  <c r="K180" i="19"/>
  <c r="J180" i="19"/>
  <c r="I180" i="19"/>
  <c r="H180" i="19"/>
  <c r="G180" i="19"/>
  <c r="F180" i="19"/>
  <c r="E180" i="19"/>
  <c r="D180" i="19"/>
  <c r="C180" i="19"/>
  <c r="O179" i="19"/>
  <c r="O174" i="19"/>
  <c r="O75" i="19"/>
  <c r="O9" i="16"/>
  <c r="N187" i="19"/>
  <c r="M187" i="19"/>
  <c r="L187" i="19"/>
  <c r="K187" i="19"/>
  <c r="J187" i="19"/>
  <c r="I187" i="19"/>
  <c r="H187" i="19"/>
  <c r="G187" i="19"/>
  <c r="F187" i="19"/>
  <c r="E187" i="19"/>
  <c r="D187" i="19"/>
  <c r="C187" i="19"/>
  <c r="O186" i="19"/>
  <c r="O185" i="19"/>
  <c r="O184" i="19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O162" i="19"/>
  <c r="O160" i="19"/>
  <c r="N83" i="19"/>
  <c r="M83" i="19"/>
  <c r="L83" i="19"/>
  <c r="K83" i="19"/>
  <c r="J83" i="19"/>
  <c r="I83" i="19"/>
  <c r="H83" i="19"/>
  <c r="G83" i="19"/>
  <c r="F83" i="19"/>
  <c r="E83" i="19"/>
  <c r="D83" i="19"/>
  <c r="C83" i="19"/>
  <c r="O82" i="19"/>
  <c r="O81" i="19"/>
  <c r="N77" i="19"/>
  <c r="M77" i="19"/>
  <c r="L77" i="19"/>
  <c r="K77" i="19"/>
  <c r="J77" i="19"/>
  <c r="I77" i="19"/>
  <c r="H77" i="19"/>
  <c r="G77" i="19"/>
  <c r="F77" i="19"/>
  <c r="E77" i="19"/>
  <c r="D77" i="19"/>
  <c r="C77" i="19"/>
  <c r="O76" i="19"/>
  <c r="D38" i="19"/>
  <c r="C38" i="19"/>
  <c r="O37" i="19"/>
  <c r="N19" i="19"/>
  <c r="M19" i="19"/>
  <c r="L19" i="19"/>
  <c r="K19" i="19"/>
  <c r="J19" i="19"/>
  <c r="I19" i="19"/>
  <c r="H19" i="19"/>
  <c r="G19" i="19"/>
  <c r="F19" i="19"/>
  <c r="E19" i="19"/>
  <c r="D19" i="19"/>
  <c r="C19" i="19"/>
  <c r="O18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50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49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57" i="8"/>
  <c r="M57" i="8"/>
  <c r="L57" i="8"/>
  <c r="K57" i="8"/>
  <c r="J57" i="8"/>
  <c r="I57" i="8"/>
  <c r="H57" i="8"/>
  <c r="G57" i="8"/>
  <c r="F57" i="8"/>
  <c r="E57" i="8"/>
  <c r="D57" i="8"/>
  <c r="C57" i="8"/>
  <c r="O56" i="8"/>
  <c r="O55" i="8"/>
  <c r="O54" i="8"/>
  <c r="N50" i="8"/>
  <c r="M50" i="8"/>
  <c r="L50" i="8"/>
  <c r="K50" i="8"/>
  <c r="J50" i="8"/>
  <c r="I50" i="8"/>
  <c r="H50" i="8"/>
  <c r="F50" i="8"/>
  <c r="E50" i="8"/>
  <c r="D50" i="8"/>
  <c r="C50" i="8"/>
  <c r="P17" i="17"/>
  <c r="C9" i="4" s="1"/>
  <c r="P18" i="16" l="1"/>
  <c r="O18" i="16"/>
  <c r="O57" i="8"/>
  <c r="O49" i="10"/>
  <c r="O11" i="14"/>
  <c r="B7" i="4" s="1"/>
  <c r="P11" i="14"/>
  <c r="C7" i="4" s="1"/>
  <c r="O42" i="10"/>
  <c r="P30" i="10"/>
  <c r="P42" i="10"/>
  <c r="O30" i="10"/>
  <c r="O17" i="17"/>
  <c r="B9" i="4" s="1"/>
  <c r="P19" i="12"/>
  <c r="C14" i="4" s="1"/>
  <c r="O19" i="12"/>
  <c r="B14" i="4" s="1"/>
  <c r="P50" i="8"/>
  <c r="P57" i="8"/>
  <c r="O170" i="19"/>
  <c r="P150" i="19"/>
  <c r="P49" i="10"/>
  <c r="O50" i="8"/>
  <c r="O187" i="19"/>
  <c r="O77" i="19"/>
  <c r="O19" i="19"/>
  <c r="P31" i="19"/>
  <c r="P38" i="19"/>
  <c r="P180" i="19"/>
  <c r="O163" i="19"/>
  <c r="O83" i="19"/>
  <c r="P83" i="19"/>
  <c r="O38" i="19"/>
  <c r="P163" i="19"/>
  <c r="O31" i="19"/>
  <c r="O180" i="19"/>
  <c r="P170" i="19"/>
  <c r="P187" i="19"/>
  <c r="P77" i="19"/>
  <c r="O150" i="19"/>
  <c r="P19" i="19"/>
  <c r="P76" i="8" l="1"/>
  <c r="C10" i="4" s="1"/>
  <c r="B11" i="4"/>
  <c r="P189" i="19"/>
  <c r="C12" i="4" s="1"/>
  <c r="O189" i="19"/>
  <c r="B12" i="4" s="1"/>
  <c r="O76" i="8"/>
  <c r="B10" i="4" s="1"/>
  <c r="O51" i="10"/>
  <c r="B8" i="4" s="1"/>
  <c r="P51" i="10"/>
  <c r="C8" i="4" s="1"/>
  <c r="C11" i="4"/>
  <c r="B18" i="4" l="1"/>
  <c r="C27" i="4" s="1"/>
  <c r="C18" i="4"/>
</calcChain>
</file>

<file path=xl/sharedStrings.xml><?xml version="1.0" encoding="utf-8"?>
<sst xmlns="http://schemas.openxmlformats.org/spreadsheetml/2006/main" count="421" uniqueCount="120">
  <si>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</si>
  <si>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</si>
  <si>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</si>
  <si>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</si>
  <si>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</si>
  <si>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</si>
  <si>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</si>
  <si>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</si>
  <si>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</si>
  <si>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</si>
  <si>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</si>
  <si>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</si>
  <si>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</si>
  <si>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</si>
  <si>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</si>
  <si>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</si>
  <si>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</si>
  <si>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</si>
  <si>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</si>
  <si>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</si>
  <si>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</si>
  <si>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</si>
  <si>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</si>
  <si>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</si>
  <si>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</si>
  <si>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</si>
  <si>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</si>
  <si>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</si>
  <si>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</si>
  <si>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</si>
  <si>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</si>
  <si>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</si>
  <si>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</si>
  <si>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</si>
  <si>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</si>
  <si>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</si>
  <si>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</si>
  <si>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</si>
  <si>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</si>
  <si>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</si>
  <si>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</si>
  <si>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</si>
  <si>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</si>
  <si>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</si>
  <si>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</si>
  <si>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</si>
  <si>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</si>
  <si>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</si>
  <si>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</si>
  <si>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</si>
  <si>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</si>
  <si>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</si>
  <si>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</si>
  <si>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</si>
  <si>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</si>
  <si>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</si>
  <si>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</si>
  <si>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</si>
  <si>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</si>
  <si>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</si>
  <si>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</si>
  <si>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</si>
  <si>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</si>
  <si>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</si>
  <si>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</si>
  <si>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</si>
  <si>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</si>
  <si>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</si>
  <si>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</si>
  <si>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</si>
  <si>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</si>
  <si>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</si>
  <si>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</si>
  <si>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</si>
  <si>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</si>
  <si>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</si>
  <si>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</si>
  <si>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</si>
  <si>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</si>
  <si>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</si>
  <si>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</si>
  <si>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</si>
  <si>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</si>
  <si>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</si>
  <si>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</si>
  <si>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</si>
  <si>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</si>
  <si>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</si>
  <si>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</si>
  <si>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</si>
  <si>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</si>
  <si>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</si>
  <si>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</si>
  <si>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MONTH : January 2025</t>
  </si>
  <si>
    <t>Nitai Pada Kamala</t>
  </si>
  <si>
    <t>Priya Radhika Dasi</t>
  </si>
  <si>
    <t>Rasa-sthali Dasi</t>
  </si>
  <si>
    <t>Risha Ramnarayan</t>
  </si>
  <si>
    <t>Sukumari and Swarup Damodar</t>
  </si>
  <si>
    <t>The Brhat Mrdanga Team</t>
  </si>
  <si>
    <t>SSRRT Retail (Exclusive Books)</t>
  </si>
  <si>
    <t>Devakinandan Das</t>
  </si>
  <si>
    <t>Raghupati Raghav Das</t>
  </si>
  <si>
    <t>Seva Manjari Devi Dasi</t>
  </si>
  <si>
    <t xml:space="preserve">Keshavanand Das </t>
  </si>
  <si>
    <t>Patita Pavana Das</t>
  </si>
  <si>
    <t>Dyuti Mandala Das</t>
  </si>
  <si>
    <t>RajaSekhara Das</t>
  </si>
  <si>
    <t>Temple scores</t>
  </si>
  <si>
    <t>Damodar das (BCais)</t>
  </si>
  <si>
    <t xml:space="preserve">Radhakund devi dasi </t>
  </si>
  <si>
    <t>Syama Gaurangi devi dasi</t>
  </si>
  <si>
    <t>Bhaktin Meenal</t>
  </si>
  <si>
    <t>Team AGTSP</t>
  </si>
  <si>
    <t>Keshava Das and Keshava Priya dd</t>
  </si>
  <si>
    <t>Jnana Caksus Das</t>
  </si>
  <si>
    <t>Pavitra Das</t>
  </si>
  <si>
    <t>Caitanya Bhagavat</t>
  </si>
  <si>
    <t>Paramisvara Dasa</t>
  </si>
  <si>
    <t>Acyuta Kesava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</si>
</sst>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4.3019166045378421E-2"/>
                  <c:y val="-1.1190362222554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</c:f>
              <c:numCache>
                <c:formatCode>General</c:formatCode>
                <c:ptCount val="1"/>
                <c:pt idx="0">
                  <c:v>4511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5"/>
                <c:pt idx="0">
                  <c:v>36</c:v>
                </c:pt>
                <c:pt idx="1" formatCode="0">
                  <c:v>1887</c:v>
                </c:pt>
                <c:pt idx="2">
                  <c:v>714</c:v>
                </c:pt>
                <c:pt idx="3" formatCode="0">
                  <c:v>577</c:v>
                </c:pt>
                <c:pt idx="4" formatCode="0">
                  <c:v>1297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5"/>
                <c:pt idx="0">
                  <c:v>10.75</c:v>
                </c:pt>
                <c:pt idx="1">
                  <c:v>871.84999999999991</c:v>
                </c:pt>
                <c:pt idx="2">
                  <c:v>142.94999999999999</c:v>
                </c:pt>
                <c:pt idx="3">
                  <c:v>381.75</c:v>
                </c:pt>
                <c:pt idx="4">
                  <c:v>939.2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108857</xdr:colOff>
      <xdr:row>42</xdr:row>
      <xdr:rowOff>119743</xdr:rowOff>
    </xdr:from>
    <xdr:to>
      <xdr:col>6</xdr:col>
      <xdr:colOff>228600</xdr:colOff>
      <xdr:row>44</xdr:row>
      <xdr:rowOff>21771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31D4392A-2C67-282C-35C3-A95A6AB41216}"/>
            </a:ext>
          </a:extLst>
        </xdr:cNvPr>
        <xdr:cNvCxnSpPr/>
      </xdr:nvCxnSpPr>
      <xdr:spPr>
        <a:xfrm flipV="1">
          <a:off x="7652657" y="5867400"/>
          <a:ext cx="119743" cy="228600"/>
        </a:xfrm>
        <a:prstGeom prst="line">
          <a:avLst/>
        </a:prstGeom>
        <a:ln w="57150"/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tabSelected="1" workbookViewId="0">
      <selection activeCell="B11" sqref="B1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101</v>
      </c>
      <c r="C9" s="98"/>
      <c r="D9" s="90"/>
      <c r="E9" s="90"/>
      <c r="F9" s="135"/>
      <c r="G9" s="136">
        <v>10</v>
      </c>
      <c r="H9" s="137"/>
      <c r="I9" s="138"/>
      <c r="J9" s="137"/>
      <c r="K9" s="136"/>
      <c r="L9" s="139"/>
      <c r="M9" s="136"/>
      <c r="N9" s="137"/>
      <c r="O9" s="96">
        <f t="shared" ref="O9:O14" si="0">SUM(F9:N9)</f>
        <v>10</v>
      </c>
      <c r="P9" s="97">
        <f>(D9*$D$5)+(E9*$E$5)+(F9*$F$5)+(G9*$G$5)+(H9*$H$5)+(I9*$I$5)+(J9*$J$5)+(K9*$K$5)+(L9*$L$5)+(M9*$M$5)+(N9*$N$5)</f>
        <v>2.5</v>
      </c>
    </row>
    <row r="10" spans="2:16">
      <c r="B10" s="89" t="s">
        <v>102</v>
      </c>
      <c r="C10" s="98"/>
      <c r="D10" s="90"/>
      <c r="E10" s="90"/>
      <c r="F10" s="113"/>
      <c r="G10" s="114">
        <v>13</v>
      </c>
      <c r="H10" s="115"/>
      <c r="I10" s="94"/>
      <c r="J10" s="115"/>
      <c r="K10" s="114"/>
      <c r="L10" s="95"/>
      <c r="M10" s="114"/>
      <c r="N10" s="115"/>
      <c r="O10" s="96">
        <f t="shared" si="0"/>
        <v>13</v>
      </c>
      <c r="P10" s="97">
        <f>(D10*$D$5)+(E10*$E$5)+(F10*$F$5)+(G10*$G$5)+(H10*$H$5)+(I10*$I$5)+(J10*$J$5)+(K10*$K$5)+(L10*$L$5)+(M10*$M$5)+(N10*$N$5)</f>
        <v>3.25</v>
      </c>
    </row>
    <row r="11" spans="2:16">
      <c r="B11" s="89" t="s">
        <v>103</v>
      </c>
      <c r="C11" s="98"/>
      <c r="D11" s="90"/>
      <c r="E11" s="90"/>
      <c r="F11" s="113"/>
      <c r="G11" s="114">
        <v>3</v>
      </c>
      <c r="H11" s="115"/>
      <c r="I11" s="94"/>
      <c r="J11" s="115"/>
      <c r="K11" s="114"/>
      <c r="L11" s="95"/>
      <c r="M11" s="114"/>
      <c r="N11" s="115">
        <v>1</v>
      </c>
      <c r="O11" s="96">
        <f t="shared" ref="O11:O13" si="1">SUM(F11:N11)</f>
        <v>4</v>
      </c>
      <c r="P11" s="97">
        <f t="shared" ref="P11:P13" si="2">(F11*$F$5)+(G11*$G$5)+(H11*$H$5)+(I11*$I$5)+(J11*$J$5)+(K11*$K$5)+(L11*$L$5)+(M11*$M$5)+(N11*$N$5)</f>
        <v>2.75</v>
      </c>
    </row>
    <row r="12" spans="2:16">
      <c r="B12" s="89" t="s">
        <v>104</v>
      </c>
      <c r="C12" s="98"/>
      <c r="D12" s="90"/>
      <c r="E12" s="90"/>
      <c r="F12" s="113"/>
      <c r="G12" s="114">
        <v>9</v>
      </c>
      <c r="H12" s="115"/>
      <c r="I12" s="94"/>
      <c r="J12" s="115"/>
      <c r="K12" s="114"/>
      <c r="L12" s="95"/>
      <c r="M12" s="114"/>
      <c r="N12" s="115"/>
      <c r="O12" s="96">
        <f t="shared" si="1"/>
        <v>9</v>
      </c>
      <c r="P12" s="97">
        <f t="shared" si="2"/>
        <v>2.25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35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1</v>
      </c>
      <c r="O15" s="99">
        <f t="shared" si="4"/>
        <v>36</v>
      </c>
      <c r="P15" s="99">
        <f t="shared" si="4"/>
        <v>10.75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41" sqref="B4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114</v>
      </c>
      <c r="C7" s="57"/>
      <c r="D7" s="48"/>
      <c r="E7" s="48"/>
      <c r="F7" s="49">
        <v>294</v>
      </c>
      <c r="G7" s="53">
        <v>164</v>
      </c>
      <c r="H7" s="54"/>
      <c r="I7" s="55">
        <v>36</v>
      </c>
      <c r="J7" s="54"/>
      <c r="K7" s="53">
        <v>53</v>
      </c>
      <c r="L7" s="56"/>
      <c r="M7" s="53"/>
      <c r="N7" s="54">
        <v>11</v>
      </c>
      <c r="O7" s="35">
        <f>SUM(C7:N7)</f>
        <v>558</v>
      </c>
      <c r="P7" s="36">
        <f>(D7*$D$3)+(E7*$E$3)+(F7*$F$3)+(G7*$G$3)+(H7*$H$3)+(I7*$I$3)+(J7*$J$3)+(K7*$K$3)+(L7*$L$3)+(M7*$M$3)+(N7*$N$3)</f>
        <v>163.4</v>
      </c>
    </row>
    <row r="8" spans="2:16">
      <c r="B8" s="52" t="s">
        <v>115</v>
      </c>
      <c r="C8" s="47"/>
      <c r="D8" s="48"/>
      <c r="E8" s="48"/>
      <c r="F8" s="49"/>
      <c r="G8" s="53"/>
      <c r="H8" s="54"/>
      <c r="I8" s="55"/>
      <c r="J8" s="54"/>
      <c r="K8" s="53">
        <v>73</v>
      </c>
      <c r="L8" s="56"/>
      <c r="M8" s="53"/>
      <c r="N8" s="54">
        <v>157</v>
      </c>
      <c r="O8" s="110">
        <f>SUM(F8:N8)+(E8*18)+(D8*9)</f>
        <v>230</v>
      </c>
      <c r="P8" s="36">
        <f t="shared" ref="P8:P9" si="0">(D8*$D$3)+(E8*$E$3)+(F8*$F$3)+(G8*$G$3)+(H8*$H$3)+(I8*$I$3)+(J8*$J$3)+(K8*$K$3)+(L8*$L$3)+(M8*$M$3)+(N8*$N$3)</f>
        <v>387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294</v>
      </c>
      <c r="G10" s="37">
        <f t="shared" si="2"/>
        <v>164</v>
      </c>
      <c r="H10" s="37">
        <f t="shared" si="2"/>
        <v>0</v>
      </c>
      <c r="I10" s="37">
        <f t="shared" si="2"/>
        <v>36</v>
      </c>
      <c r="J10" s="37">
        <f t="shared" si="2"/>
        <v>0</v>
      </c>
      <c r="K10" s="37">
        <f t="shared" si="2"/>
        <v>126</v>
      </c>
      <c r="L10" s="37">
        <f t="shared" si="2"/>
        <v>0</v>
      </c>
      <c r="M10" s="37">
        <f t="shared" si="2"/>
        <v>0</v>
      </c>
      <c r="N10" s="37">
        <f t="shared" si="2"/>
        <v>168</v>
      </c>
      <c r="O10" s="100">
        <f t="shared" si="2"/>
        <v>788</v>
      </c>
      <c r="P10" s="37">
        <f t="shared" si="2"/>
        <v>550.4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117</v>
      </c>
      <c r="C14" s="57"/>
      <c r="D14" s="48"/>
      <c r="E14" s="48"/>
      <c r="F14" s="49">
        <v>325</v>
      </c>
      <c r="G14" s="53">
        <v>178</v>
      </c>
      <c r="H14" s="54"/>
      <c r="I14" s="55"/>
      <c r="J14" s="54"/>
      <c r="K14" s="53"/>
      <c r="L14" s="56"/>
      <c r="M14" s="53"/>
      <c r="N14" s="54">
        <v>5</v>
      </c>
      <c r="O14" s="35">
        <f t="shared" ref="O14:O15" si="3">SUM(F14:N14)</f>
        <v>508</v>
      </c>
      <c r="P14" s="36">
        <f t="shared" ref="P14:P15" si="4">(D14*$D$3)+(E14*$E$3)+(F14*$F$3)+(G14*$G$3)+(H14*$H$3)+(I14*$I$3)+(J14*$J$3)+(K14*$K$3)+(L14*$L$3)+(M14*$M$3)+(N14*$N$3)</f>
        <v>87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178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5</v>
      </c>
      <c r="O16" s="41">
        <f t="shared" si="5"/>
        <v>508</v>
      </c>
      <c r="P16" s="42">
        <f t="shared" si="5"/>
        <v>87</v>
      </c>
    </row>
    <row r="18" spans="2:16" hidden="1"/>
    <row r="19" spans="2:16" ht="10.8" hidden="1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116</v>
      </c>
      <c r="C28" s="57"/>
      <c r="D28" s="48"/>
      <c r="E28" s="48"/>
      <c r="F28" s="49">
        <v>182</v>
      </c>
      <c r="G28" s="53">
        <v>169</v>
      </c>
      <c r="H28" s="54"/>
      <c r="I28" s="55">
        <v>138</v>
      </c>
      <c r="J28" s="54"/>
      <c r="K28" s="53">
        <v>99</v>
      </c>
      <c r="L28" s="56"/>
      <c r="M28" s="53"/>
      <c r="N28" s="54">
        <v>3</v>
      </c>
      <c r="O28" s="35">
        <f t="shared" ref="O28:O30" si="9">SUM(F28:N28)</f>
        <v>591</v>
      </c>
      <c r="P28" s="36">
        <f t="shared" ref="P28:P30" si="10">(D28*$D$3)+(E28*$E$3)+(F28*$F$3)+(G28*$G$3)+(H28*$H$3)+(I28*$I$3)+(J28*$J$3)+(K28*$K$3)+(L28*$L$3)+(M28*$M$3)+(N28*$N$3)</f>
        <v>234.45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182</v>
      </c>
      <c r="G31" s="40">
        <f t="shared" si="11"/>
        <v>169</v>
      </c>
      <c r="H31" s="40">
        <f t="shared" si="11"/>
        <v>0</v>
      </c>
      <c r="I31" s="40">
        <f t="shared" si="11"/>
        <v>138</v>
      </c>
      <c r="J31" s="40">
        <f t="shared" si="11"/>
        <v>0</v>
      </c>
      <c r="K31" s="40">
        <f t="shared" si="11"/>
        <v>99</v>
      </c>
      <c r="L31" s="40">
        <f t="shared" si="11"/>
        <v>0</v>
      </c>
      <c r="M31" s="40">
        <f t="shared" si="11"/>
        <v>0</v>
      </c>
      <c r="N31" s="40">
        <f t="shared" si="11"/>
        <v>3</v>
      </c>
      <c r="O31" s="41">
        <f t="shared" si="11"/>
        <v>591</v>
      </c>
      <c r="P31" s="42">
        <f t="shared" si="11"/>
        <v>234.45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1887</v>
      </c>
      <c r="P34" s="46">
        <f>P10+P16+P24+P31</f>
        <v>871.84999999999991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10" sqref="B10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108</v>
      </c>
      <c r="C9" s="98"/>
      <c r="D9" s="90"/>
      <c r="E9" s="90"/>
      <c r="F9" s="113">
        <v>327</v>
      </c>
      <c r="G9" s="114">
        <v>375</v>
      </c>
      <c r="H9" s="115"/>
      <c r="I9" s="94">
        <v>5</v>
      </c>
      <c r="J9" s="115"/>
      <c r="K9" s="114"/>
      <c r="L9" s="95"/>
      <c r="M9" s="114"/>
      <c r="N9" s="115">
        <v>7</v>
      </c>
      <c r="O9" s="96">
        <f t="shared" ref="O9" si="0">SUM(F9:N9)</f>
        <v>714</v>
      </c>
      <c r="P9" s="97">
        <f>(D9*$D$5)+(E9*$E$5)+(F9*$F$5)+(G9*$G$5)+(H9*$H$5)+(I9*$I$5)+(J9*$J$5)+(K9*$K$5)+(L9*$L$5)+(M9*$M$5)+(N9*$N$5)</f>
        <v>142.94999999999999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327</v>
      </c>
      <c r="G11" s="99">
        <f t="shared" si="2"/>
        <v>375</v>
      </c>
      <c r="H11" s="99">
        <f t="shared" si="2"/>
        <v>0</v>
      </c>
      <c r="I11" s="99">
        <f t="shared" si="2"/>
        <v>5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7</v>
      </c>
      <c r="O11" s="99">
        <f t="shared" si="2"/>
        <v>714</v>
      </c>
      <c r="P11" s="99">
        <f t="shared" si="2"/>
        <v>142.94999999999999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topLeftCell="A20" zoomScaleNormal="100" workbookViewId="0">
      <selection activeCell="B39" sqref="B39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93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8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>SUM(F19:N19)+(E19*18)+(D19*9)</f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74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92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83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5" spans="2:16" ht="10.8" thickBot="1">
      <c r="B45" s="32" t="s">
        <v>36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110">
        <f>SUM(F47:N47)+(E47*18)+(D47*9)</f>
        <v>0</v>
      </c>
      <c r="P47" s="36">
        <f t="shared" si="11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8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6"/>
  <sheetViews>
    <sheetView zoomScaleNormal="100" workbookViewId="0">
      <pane xSplit="2" ySplit="4" topLeftCell="C38" activePane="bottomRight" state="frozen"/>
      <selection pane="topRight" activeCell="C1" sqref="C1"/>
      <selection pane="bottomLeft" activeCell="A5" sqref="A5"/>
      <selection pane="bottomRight" activeCell="B40" sqref="B40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35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ref="O8:O9" si="1">SUM(F8:N8)</f>
        <v>0</v>
      </c>
      <c r="P8" s="36">
        <f t="shared" ref="P8:P33" si="2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1"/>
        <v>0</v>
      </c>
      <c r="P9" s="36">
        <f t="shared" si="2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0</v>
      </c>
      <c r="P10" s="36">
        <f t="shared" si="2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3"/>
        <v>0</v>
      </c>
      <c r="P11" s="36">
        <f t="shared" si="2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3"/>
        <v>0</v>
      </c>
      <c r="P12" s="36">
        <f t="shared" si="2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33" si="4">SUM(F13:N13)</f>
        <v>0</v>
      </c>
      <c r="P13" s="36">
        <f t="shared" si="2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4"/>
        <v>0</v>
      </c>
      <c r="P14" s="36">
        <f t="shared" si="2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4"/>
        <v>0</v>
      </c>
      <c r="P15" s="36">
        <f t="shared" si="2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4"/>
        <v>0</v>
      </c>
      <c r="P16" s="36">
        <f t="shared" si="2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4"/>
        <v>0</v>
      </c>
      <c r="P17" s="36">
        <f t="shared" si="2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4"/>
        <v>0</v>
      </c>
      <c r="P18" s="36">
        <f t="shared" si="2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4"/>
        <v>0</v>
      </c>
      <c r="P19" s="36">
        <f t="shared" si="2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si="4"/>
        <v>0</v>
      </c>
      <c r="P20" s="36">
        <f t="shared" si="2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2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si="4"/>
        <v>0</v>
      </c>
      <c r="P22" s="36">
        <f t="shared" si="2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4"/>
        <v>0</v>
      </c>
      <c r="P23" s="36">
        <f t="shared" si="2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4"/>
        <v>0</v>
      </c>
      <c r="P24" s="36">
        <f t="shared" si="2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si="4"/>
        <v>0</v>
      </c>
      <c r="P25" s="36">
        <f t="shared" si="2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4"/>
        <v>0</v>
      </c>
      <c r="P26" s="36">
        <f t="shared" si="2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4"/>
        <v>0</v>
      </c>
      <c r="P27" s="36">
        <f t="shared" si="2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4"/>
        <v>0</v>
      </c>
      <c r="P28" s="36">
        <f t="shared" si="2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4"/>
        <v>0</v>
      </c>
      <c r="P29" s="36">
        <f t="shared" si="2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4"/>
        <v>0</v>
      </c>
      <c r="P30" s="36">
        <f t="shared" si="2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4"/>
        <v>0</v>
      </c>
      <c r="P31" s="36">
        <f t="shared" si="2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si="4"/>
        <v>0</v>
      </c>
      <c r="P32" s="36">
        <f t="shared" si="2"/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4"/>
        <v>0</v>
      </c>
      <c r="P33" s="36">
        <f t="shared" si="2"/>
        <v>0</v>
      </c>
    </row>
    <row r="34" spans="2:16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si="0"/>
        <v>0</v>
      </c>
      <c r="P34" s="36">
        <f t="shared" ref="P34:P48" si="5">(D34*$D$3)+(E34*$E$3)+(F34*$F$3)+(G34*$G$3)+(H34*$H$3)+(I34*$I$3)+(J34*$J$3)+(K34*$K$3)+(L34*$L$3)+(M34*$M$3)+(N34*$N$3)</f>
        <v>0</v>
      </c>
    </row>
    <row r="35" spans="2:16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0"/>
        <v>0</v>
      </c>
      <c r="P35" s="36">
        <f t="shared" si="5"/>
        <v>0</v>
      </c>
    </row>
    <row r="36" spans="2:16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ref="O36:O38" si="6">SUM(F36:N36)</f>
        <v>0</v>
      </c>
      <c r="P36" s="36">
        <f t="shared" si="5"/>
        <v>0</v>
      </c>
    </row>
    <row r="37" spans="2:16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si="6"/>
        <v>0</v>
      </c>
      <c r="P37" s="36">
        <f t="shared" si="5"/>
        <v>0</v>
      </c>
    </row>
    <row r="38" spans="2:16">
      <c r="B38" s="52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6"/>
        <v>0</v>
      </c>
      <c r="P38" s="36">
        <f t="shared" si="5"/>
        <v>0</v>
      </c>
    </row>
    <row r="39" spans="2:16">
      <c r="B39" s="52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ref="O39:O45" si="7">SUM(F39:N39)</f>
        <v>0</v>
      </c>
      <c r="P39" s="36">
        <f t="shared" si="5"/>
        <v>0</v>
      </c>
    </row>
    <row r="40" spans="2:16">
      <c r="B40" s="140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7"/>
        <v>0</v>
      </c>
      <c r="P40" s="36">
        <f t="shared" si="5"/>
        <v>0</v>
      </c>
    </row>
    <row r="41" spans="2:16">
      <c r="B41" s="140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7"/>
        <v>0</v>
      </c>
      <c r="P41" s="36">
        <f t="shared" si="5"/>
        <v>0</v>
      </c>
    </row>
    <row r="42" spans="2:16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7"/>
        <v>0</v>
      </c>
      <c r="P42" s="36">
        <f t="shared" si="5"/>
        <v>0</v>
      </c>
    </row>
    <row r="43" spans="2:16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7"/>
        <v>0</v>
      </c>
      <c r="P43" s="36">
        <f t="shared" si="5"/>
        <v>0</v>
      </c>
    </row>
    <row r="44" spans="2:16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7"/>
        <v>0</v>
      </c>
      <c r="P44" s="36">
        <f t="shared" si="5"/>
        <v>0</v>
      </c>
    </row>
    <row r="45" spans="2:16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7"/>
        <v>0</v>
      </c>
      <c r="P45" s="36">
        <f t="shared" si="5"/>
        <v>0</v>
      </c>
    </row>
    <row r="46" spans="2:16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:O47" si="8">SUM(F46:N46)</f>
        <v>0</v>
      </c>
      <c r="P46" s="36">
        <f t="shared" si="5"/>
        <v>0</v>
      </c>
    </row>
    <row r="47" spans="2:16">
      <c r="B47" s="52"/>
      <c r="C47" s="147"/>
      <c r="D47" s="141"/>
      <c r="E47" s="141"/>
      <c r="F47" s="142"/>
      <c r="G47" s="143"/>
      <c r="H47" s="144"/>
      <c r="I47" s="145"/>
      <c r="J47" s="144"/>
      <c r="K47" s="143"/>
      <c r="L47" s="146"/>
      <c r="M47" s="143"/>
      <c r="N47" s="144"/>
      <c r="O47" s="35">
        <f t="shared" si="8"/>
        <v>0</v>
      </c>
      <c r="P47" s="36">
        <f t="shared" si="5"/>
        <v>0</v>
      </c>
    </row>
    <row r="48" spans="2:16">
      <c r="B48" s="52"/>
      <c r="C48" s="147"/>
      <c r="D48" s="141"/>
      <c r="E48" s="141"/>
      <c r="F48" s="142"/>
      <c r="G48" s="143"/>
      <c r="H48" s="144"/>
      <c r="I48" s="145"/>
      <c r="J48" s="144"/>
      <c r="K48" s="143"/>
      <c r="L48" s="146"/>
      <c r="M48" s="143"/>
      <c r="N48" s="144"/>
      <c r="O48" s="35">
        <f t="shared" ref="O48" si="9">SUM(F48:N48)</f>
        <v>0</v>
      </c>
      <c r="P48" s="36">
        <f t="shared" si="5"/>
        <v>0</v>
      </c>
    </row>
    <row r="49" spans="2:16">
      <c r="B49" s="126"/>
      <c r="C49" s="133"/>
      <c r="D49" s="127"/>
      <c r="E49" s="127"/>
      <c r="F49" s="128"/>
      <c r="G49" s="129"/>
      <c r="H49" s="130"/>
      <c r="I49" s="131"/>
      <c r="J49" s="130"/>
      <c r="K49" s="129"/>
      <c r="L49" s="132"/>
      <c r="M49" s="129"/>
      <c r="N49" s="130"/>
      <c r="O49" s="35">
        <f>SUM(F49:N49)</f>
        <v>0</v>
      </c>
      <c r="P49" s="36">
        <f t="shared" ref="P49" si="10">(D49*$D$3)+(E49*$E$3)+(F49*$F$3)+(G49*$G$3)+(H49*$H$3)+(I49*$I$3)+(J49*$J$3)+(K49*$K$3)+(L49*$L$3)+(M49*$M$3)+(N49*$N$3)</f>
        <v>0</v>
      </c>
    </row>
    <row r="50" spans="2:16" ht="10.8" thickBot="1">
      <c r="B50" s="37" t="s">
        <v>21</v>
      </c>
      <c r="C50" s="37">
        <f t="shared" ref="C50:P50" si="11">SUM(C7:C49)</f>
        <v>0</v>
      </c>
      <c r="D50" s="37">
        <f t="shared" si="11"/>
        <v>0</v>
      </c>
      <c r="E50" s="37">
        <f t="shared" si="11"/>
        <v>0</v>
      </c>
      <c r="F50" s="37">
        <f t="shared" si="11"/>
        <v>0</v>
      </c>
      <c r="G50" s="37">
        <f t="shared" si="11"/>
        <v>0</v>
      </c>
      <c r="H50" s="37">
        <f t="shared" si="11"/>
        <v>0</v>
      </c>
      <c r="I50" s="37">
        <f t="shared" si="11"/>
        <v>0</v>
      </c>
      <c r="J50" s="37">
        <f t="shared" si="11"/>
        <v>0</v>
      </c>
      <c r="K50" s="37">
        <f t="shared" si="11"/>
        <v>0</v>
      </c>
      <c r="L50" s="37">
        <f t="shared" si="11"/>
        <v>0</v>
      </c>
      <c r="M50" s="37">
        <f t="shared" si="11"/>
        <v>0</v>
      </c>
      <c r="N50" s="37">
        <f t="shared" si="11"/>
        <v>0</v>
      </c>
      <c r="O50" s="37">
        <f t="shared" si="11"/>
        <v>0</v>
      </c>
      <c r="P50" s="37">
        <f t="shared" si="11"/>
        <v>0</v>
      </c>
    </row>
    <row r="51" spans="2:16">
      <c r="F51" s="38"/>
      <c r="G51" s="38"/>
      <c r="H51" s="38"/>
      <c r="I51" s="38"/>
      <c r="J51" s="38"/>
      <c r="K51" s="38"/>
      <c r="L51" s="38"/>
      <c r="M51" s="38"/>
      <c r="N51" s="38"/>
    </row>
    <row r="52" spans="2:16">
      <c r="B52" s="13"/>
      <c r="C52" s="13"/>
      <c r="D52" s="13"/>
      <c r="E52" s="13"/>
      <c r="F52" s="30"/>
      <c r="G52" s="30"/>
      <c r="H52" s="30"/>
      <c r="I52" s="30"/>
      <c r="J52" s="30"/>
      <c r="K52" s="30"/>
      <c r="L52" s="30"/>
      <c r="M52" s="30"/>
      <c r="N52" s="30"/>
      <c r="O52" s="13"/>
      <c r="P52" s="13"/>
    </row>
    <row r="53" spans="2:16" ht="10.8" thickBot="1">
      <c r="B53" s="32" t="s">
        <v>29</v>
      </c>
      <c r="C53" s="32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4"/>
    </row>
    <row r="54" spans="2:16">
      <c r="B54" s="52"/>
      <c r="C54" s="5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ref="P54:P56" si="12">(D54*$D$3)+(E54*$E$3)+(F54*$F$3)+(G54*$G$3)+(H54*$H$3)+(I54*$I$3)+(J54*$J$3)+(K54*$K$3)+(L54*$L$3)+(M54*$M$3)+(N54*$N$3)</f>
        <v>0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>SUM(F55:N55)</f>
        <v>0</v>
      </c>
      <c r="P55" s="36">
        <f t="shared" si="12"/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>SUM(F56:N56)</f>
        <v>0</v>
      </c>
      <c r="P56" s="36">
        <f t="shared" si="12"/>
        <v>0</v>
      </c>
    </row>
    <row r="57" spans="2:16" ht="10.8" thickBot="1">
      <c r="B57" s="37" t="s">
        <v>21</v>
      </c>
      <c r="C57" s="37">
        <f>SUM(C54:C56)</f>
        <v>0</v>
      </c>
      <c r="D57" s="37">
        <f>SUM(D54:D56)</f>
        <v>0</v>
      </c>
      <c r="E57" s="37">
        <f>SUM(E54:E56)</f>
        <v>0</v>
      </c>
      <c r="F57" s="37">
        <f>SUM(F54:F56)</f>
        <v>0</v>
      </c>
      <c r="G57" s="37">
        <f>SUM(G54:G56)</f>
        <v>0</v>
      </c>
      <c r="H57" s="37">
        <f t="shared" ref="H57:P57" si="13">SUM(H54:H56)</f>
        <v>0</v>
      </c>
      <c r="I57" s="37">
        <f t="shared" si="13"/>
        <v>0</v>
      </c>
      <c r="J57" s="37">
        <f t="shared" si="13"/>
        <v>0</v>
      </c>
      <c r="K57" s="37">
        <f t="shared" si="13"/>
        <v>0</v>
      </c>
      <c r="L57" s="37">
        <f t="shared" si="13"/>
        <v>0</v>
      </c>
      <c r="M57" s="37">
        <f t="shared" si="13"/>
        <v>0</v>
      </c>
      <c r="N57" s="37">
        <f t="shared" si="13"/>
        <v>0</v>
      </c>
      <c r="O57" s="39">
        <f t="shared" si="13"/>
        <v>0</v>
      </c>
      <c r="P57" s="39">
        <f t="shared" si="13"/>
        <v>0</v>
      </c>
    </row>
    <row r="58" spans="2:16">
      <c r="G58" s="38"/>
    </row>
    <row r="59" spans="2:16">
      <c r="B59" s="13"/>
      <c r="C59" s="13"/>
      <c r="D59" s="13"/>
      <c r="E59" s="13"/>
      <c r="F59" s="30"/>
      <c r="G59" s="30"/>
      <c r="H59" s="30"/>
      <c r="I59" s="30"/>
      <c r="J59" s="30"/>
      <c r="K59" s="30"/>
      <c r="L59" s="30"/>
      <c r="M59" s="30"/>
      <c r="N59" s="30"/>
      <c r="O59" s="13"/>
      <c r="P59" s="13"/>
    </row>
    <row r="60" spans="2:16" ht="10.8" thickBot="1">
      <c r="B60" s="32" t="s">
        <v>68</v>
      </c>
      <c r="C60" s="32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4"/>
    </row>
    <row r="61" spans="2:16">
      <c r="B61" s="52"/>
      <c r="C61" s="5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ref="O61:O72" si="14">SUM(F61:N61)</f>
        <v>0</v>
      </c>
      <c r="P61" s="36">
        <f t="shared" ref="P61:P72" si="15">(D61*$D$3)+(E61*$E$3)+(F61*$F$3)+(G61*$G$3)+(H61*$H$3)+(I61*$I$3)+(J61*$J$3)+(K61*$K$3)+(L61*$L$3)+(M61*$M$3)+(N61*$N$3)</f>
        <v>0</v>
      </c>
    </row>
    <row r="62" spans="2:16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4"/>
        <v>0</v>
      </c>
      <c r="P62" s="36">
        <f t="shared" si="15"/>
        <v>0</v>
      </c>
    </row>
    <row r="63" spans="2:16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4"/>
        <v>0</v>
      </c>
      <c r="P63" s="36">
        <f t="shared" si="15"/>
        <v>0</v>
      </c>
    </row>
    <row r="64" spans="2:16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4"/>
        <v>0</v>
      </c>
      <c r="P64" s="36">
        <f t="shared" si="15"/>
        <v>0</v>
      </c>
    </row>
    <row r="65" spans="2:16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4"/>
        <v>0</v>
      </c>
      <c r="P65" s="36">
        <f t="shared" si="15"/>
        <v>0</v>
      </c>
    </row>
    <row r="66" spans="2:16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4"/>
        <v>0</v>
      </c>
      <c r="P66" s="36">
        <f t="shared" ref="P66:P69" si="16">(D66*$D$3)+(E66*$E$3)+(F66*$F$3)+(G66*$G$3)+(H66*$H$3)+(I66*$I$3)+(J66*$J$3)+(K66*$K$3)+(L66*$L$3)+(M66*$M$3)+(N66*$N$3)</f>
        <v>0</v>
      </c>
    </row>
    <row r="67" spans="2:16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4"/>
        <v>0</v>
      </c>
      <c r="P67" s="36">
        <f t="shared" si="16"/>
        <v>0</v>
      </c>
    </row>
    <row r="68" spans="2:16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4"/>
        <v>0</v>
      </c>
      <c r="P68" s="36">
        <f t="shared" si="16"/>
        <v>0</v>
      </c>
    </row>
    <row r="69" spans="2:16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4"/>
        <v>0</v>
      </c>
      <c r="P69" s="36">
        <f t="shared" si="16"/>
        <v>0</v>
      </c>
    </row>
    <row r="70" spans="2:16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4"/>
        <v>0</v>
      </c>
      <c r="P70" s="36">
        <f t="shared" ref="P70:P71" si="17">(D70*$D$3)+(E70*$E$3)+(F70*$F$3)+(G70*$G$3)+(H70*$H$3)+(I70*$I$3)+(J70*$J$3)+(K70*$K$3)+(L70*$L$3)+(M70*$M$3)+(N70*$N$3)</f>
        <v>0</v>
      </c>
    </row>
    <row r="71" spans="2:16">
      <c r="B71" s="52"/>
      <c r="C71" s="47"/>
      <c r="D71" s="48"/>
      <c r="E71" s="48"/>
      <c r="F71" s="49"/>
      <c r="G71" s="53"/>
      <c r="H71" s="54"/>
      <c r="I71" s="55"/>
      <c r="J71" s="54"/>
      <c r="K71" s="53"/>
      <c r="L71" s="56"/>
      <c r="M71" s="53"/>
      <c r="N71" s="54"/>
      <c r="O71" s="35">
        <f t="shared" si="14"/>
        <v>0</v>
      </c>
      <c r="P71" s="36">
        <f t="shared" si="17"/>
        <v>0</v>
      </c>
    </row>
    <row r="72" spans="2:16">
      <c r="B72" s="52"/>
      <c r="C72" s="47"/>
      <c r="D72" s="48"/>
      <c r="E72" s="48"/>
      <c r="F72" s="49"/>
      <c r="G72" s="53"/>
      <c r="H72" s="54"/>
      <c r="I72" s="55"/>
      <c r="J72" s="54"/>
      <c r="K72" s="53"/>
      <c r="L72" s="56"/>
      <c r="M72" s="53"/>
      <c r="N72" s="54"/>
      <c r="O72" s="35">
        <f t="shared" si="14"/>
        <v>0</v>
      </c>
      <c r="P72" s="36">
        <f t="shared" si="15"/>
        <v>0</v>
      </c>
    </row>
    <row r="73" spans="2:16" ht="10.8" thickBot="1">
      <c r="B73" s="37" t="s">
        <v>21</v>
      </c>
      <c r="C73" s="37">
        <f t="shared" ref="C73:P73" si="18">SUM(C61:C72)</f>
        <v>0</v>
      </c>
      <c r="D73" s="37">
        <f t="shared" si="18"/>
        <v>0</v>
      </c>
      <c r="E73" s="37">
        <f t="shared" si="18"/>
        <v>0</v>
      </c>
      <c r="F73" s="37">
        <f t="shared" si="18"/>
        <v>0</v>
      </c>
      <c r="G73" s="37">
        <f t="shared" si="18"/>
        <v>0</v>
      </c>
      <c r="H73" s="37">
        <f t="shared" si="18"/>
        <v>0</v>
      </c>
      <c r="I73" s="37">
        <f t="shared" si="18"/>
        <v>0</v>
      </c>
      <c r="J73" s="37">
        <f t="shared" si="18"/>
        <v>0</v>
      </c>
      <c r="K73" s="37">
        <f t="shared" si="18"/>
        <v>0</v>
      </c>
      <c r="L73" s="37">
        <f t="shared" si="18"/>
        <v>0</v>
      </c>
      <c r="M73" s="37">
        <f t="shared" si="18"/>
        <v>0</v>
      </c>
      <c r="N73" s="37">
        <f t="shared" si="18"/>
        <v>0</v>
      </c>
      <c r="O73" s="39">
        <f t="shared" si="18"/>
        <v>0</v>
      </c>
      <c r="P73" s="39">
        <f t="shared" si="18"/>
        <v>0</v>
      </c>
    </row>
    <row r="74" spans="2:16">
      <c r="G74" s="38"/>
    </row>
    <row r="75" spans="2:16" ht="13.2">
      <c r="B75" s="2"/>
      <c r="C75" s="2"/>
      <c r="D75" s="2"/>
      <c r="E75" s="2"/>
      <c r="F75" s="43"/>
      <c r="G75" s="43"/>
      <c r="H75" s="43"/>
      <c r="I75" s="43"/>
      <c r="J75" s="43"/>
      <c r="K75" s="43"/>
      <c r="L75" s="43"/>
      <c r="M75" s="43"/>
      <c r="N75" s="43"/>
      <c r="O75" s="2"/>
      <c r="P75" s="2"/>
    </row>
    <row r="76" spans="2:16">
      <c r="M76" s="44" t="s">
        <v>21</v>
      </c>
      <c r="O76" s="45">
        <f>O73+O57+O50</f>
        <v>0</v>
      </c>
      <c r="P76" s="46">
        <f>P73+P57+P50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G52" sqref="G52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128</v>
      </c>
      <c r="H14" s="54"/>
      <c r="I14" s="55">
        <v>1</v>
      </c>
      <c r="J14" s="54"/>
      <c r="K14" s="53"/>
      <c r="L14" s="56"/>
      <c r="M14" s="53"/>
      <c r="N14" s="54">
        <v>5</v>
      </c>
      <c r="O14" s="35">
        <f t="shared" ref="O14:O15" si="3">SUM(F14:N14)</f>
        <v>134</v>
      </c>
      <c r="P14" s="36">
        <f t="shared" ref="P14:P15" si="4">(D14*$D$3)+(E14*$E$3)+(F14*$F$3)+(G14*$G$3)+(H14*$H$3)+(I14*$I$3)+(J14*$J$3)+(K14*$K$3)+(L14*$L$3)+(M14*$M$3)+(N14*$N$3)</f>
        <v>42.5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134</v>
      </c>
      <c r="P16" s="42">
        <f t="shared" si="5"/>
        <v>42.5</v>
      </c>
    </row>
    <row r="18" spans="2:16" hidden="1"/>
    <row r="19" spans="2:16" ht="10.8" hidden="1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165</v>
      </c>
      <c r="H28" s="54"/>
      <c r="I28" s="55"/>
      <c r="J28" s="54"/>
      <c r="K28" s="53">
        <v>258</v>
      </c>
      <c r="L28" s="56"/>
      <c r="M28" s="53"/>
      <c r="N28" s="54">
        <v>20</v>
      </c>
      <c r="O28" s="35">
        <f t="shared" ref="O28:O30" si="9">SUM(F28:N28)</f>
        <v>443</v>
      </c>
      <c r="P28" s="36">
        <f t="shared" ref="P28:P30" si="10">(D28*$D$3)+(E28*$E$3)+(F28*$F$3)+(G28*$G$3)+(H28*$H$3)+(I28*$I$3)+(J28*$J$3)+(K28*$K$3)+(L28*$L$3)+(M28*$M$3)+(N28*$N$3)</f>
        <v>339.25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165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258</v>
      </c>
      <c r="L31" s="40">
        <f t="shared" si="11"/>
        <v>0</v>
      </c>
      <c r="M31" s="40">
        <f t="shared" si="11"/>
        <v>0</v>
      </c>
      <c r="N31" s="40">
        <f t="shared" si="11"/>
        <v>20</v>
      </c>
      <c r="O31" s="41">
        <f t="shared" si="11"/>
        <v>443</v>
      </c>
      <c r="P31" s="42">
        <f t="shared" si="11"/>
        <v>339.25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577</v>
      </c>
      <c r="P50" s="46">
        <f>P10+P16+P24+P31+P39+P46</f>
        <v>381.75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89"/>
  <sheetViews>
    <sheetView zoomScaleNormal="100" workbookViewId="0">
      <pane xSplit="2" ySplit="4" topLeftCell="C24" activePane="bottomRight" state="frozen"/>
      <selection pane="topRight" activeCell="C1" sqref="C1"/>
      <selection pane="bottomLeft" activeCell="A5" sqref="A5"/>
      <selection pane="bottomRight" activeCell="M178" sqref="M178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105</v>
      </c>
      <c r="C15" s="153"/>
      <c r="D15" s="154"/>
      <c r="E15" s="154"/>
      <c r="F15" s="155"/>
      <c r="G15" s="156"/>
      <c r="H15" s="157"/>
      <c r="I15" s="158"/>
      <c r="J15" s="157"/>
      <c r="K15" s="156">
        <v>4</v>
      </c>
      <c r="L15" s="159"/>
      <c r="M15" s="156">
        <v>20</v>
      </c>
      <c r="N15" s="157"/>
      <c r="O15" s="35">
        <f>SUM(C15:N15)</f>
        <v>24</v>
      </c>
      <c r="P15" s="36">
        <f t="shared" ref="P15:P18" si="3">(D15*$D$3)+(E15*$E$3)+(F15*$F$3)+(G15*$G$3)+(H15*$H$3)+(I15*$I$3)+(J15*$J$3)+(K15*$K$3)+(L15*$L$3)+(M15*$M$3)+(N15*$N$3)</f>
        <v>44</v>
      </c>
    </row>
    <row r="16" spans="2:16">
      <c r="B16" s="179" t="s">
        <v>106</v>
      </c>
      <c r="C16" s="160"/>
      <c r="D16" s="154"/>
      <c r="E16" s="154"/>
      <c r="F16" s="155"/>
      <c r="G16" s="156">
        <v>2</v>
      </c>
      <c r="H16" s="157"/>
      <c r="I16" s="158">
        <v>3</v>
      </c>
      <c r="J16" s="157"/>
      <c r="K16" s="156">
        <v>5</v>
      </c>
      <c r="L16" s="159"/>
      <c r="M16" s="156">
        <v>1</v>
      </c>
      <c r="N16" s="157"/>
      <c r="O16" s="35">
        <f t="shared" ref="O16:O17" si="4">SUM(F16:N16)</f>
        <v>11</v>
      </c>
      <c r="P16" s="36">
        <f t="shared" si="3"/>
        <v>9</v>
      </c>
    </row>
    <row r="17" spans="1:16">
      <c r="B17" s="179" t="s">
        <v>107</v>
      </c>
      <c r="C17" s="160"/>
      <c r="D17" s="154"/>
      <c r="E17" s="154"/>
      <c r="F17" s="155"/>
      <c r="G17" s="156">
        <v>13</v>
      </c>
      <c r="H17" s="157"/>
      <c r="I17" s="158"/>
      <c r="J17" s="157"/>
      <c r="K17" s="156">
        <v>3</v>
      </c>
      <c r="L17" s="159"/>
      <c r="M17" s="156">
        <v>2</v>
      </c>
      <c r="N17" s="157"/>
      <c r="O17" s="35">
        <f t="shared" si="4"/>
        <v>18</v>
      </c>
      <c r="P17" s="36">
        <f t="shared" si="3"/>
        <v>10.25</v>
      </c>
    </row>
    <row r="18" spans="1:16">
      <c r="B18" s="140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>SUM(F18:N18)</f>
        <v>0</v>
      </c>
      <c r="P18" s="36">
        <f t="shared" si="3"/>
        <v>0</v>
      </c>
    </row>
    <row r="19" spans="1:16" ht="10.8" thickBot="1">
      <c r="B19" s="37" t="s">
        <v>21</v>
      </c>
      <c r="C19" s="37">
        <f t="shared" ref="C19:P19" si="5">SUM(C15:C18)</f>
        <v>0</v>
      </c>
      <c r="D19" s="37">
        <f t="shared" si="5"/>
        <v>0</v>
      </c>
      <c r="E19" s="37">
        <f t="shared" si="5"/>
        <v>0</v>
      </c>
      <c r="F19" s="37">
        <f t="shared" si="5"/>
        <v>0</v>
      </c>
      <c r="G19" s="37">
        <f t="shared" si="5"/>
        <v>15</v>
      </c>
      <c r="H19" s="37">
        <f t="shared" si="5"/>
        <v>0</v>
      </c>
      <c r="I19" s="37">
        <f t="shared" si="5"/>
        <v>3</v>
      </c>
      <c r="J19" s="37">
        <f t="shared" si="5"/>
        <v>0</v>
      </c>
      <c r="K19" s="37">
        <f t="shared" si="5"/>
        <v>12</v>
      </c>
      <c r="L19" s="37">
        <f t="shared" si="5"/>
        <v>0</v>
      </c>
      <c r="M19" s="37">
        <f t="shared" si="5"/>
        <v>23</v>
      </c>
      <c r="N19" s="37">
        <f t="shared" si="5"/>
        <v>0</v>
      </c>
      <c r="O19" s="100">
        <f t="shared" si="5"/>
        <v>53</v>
      </c>
      <c r="P19" s="37">
        <f t="shared" si="5"/>
        <v>63.25</v>
      </c>
    </row>
    <row r="20" spans="1:16">
      <c r="F20" s="38"/>
      <c r="G20" s="38"/>
      <c r="H20" s="38"/>
      <c r="I20" s="38"/>
      <c r="J20" s="38"/>
      <c r="K20" s="38"/>
      <c r="L20" s="38"/>
      <c r="M20" s="38"/>
      <c r="N20" s="38"/>
    </row>
    <row r="21" spans="1:16">
      <c r="B21" s="13"/>
      <c r="C21" s="13"/>
      <c r="D21" s="13"/>
      <c r="E21" s="13"/>
      <c r="F21" s="30"/>
      <c r="G21" s="30"/>
      <c r="H21" s="30"/>
      <c r="I21" s="30"/>
      <c r="J21" s="30"/>
      <c r="K21" s="30"/>
      <c r="L21" s="30"/>
      <c r="M21" s="30"/>
      <c r="N21" s="30"/>
      <c r="O21" s="13"/>
      <c r="P21" s="13"/>
    </row>
    <row r="22" spans="1:16" ht="10.8" thickBot="1">
      <c r="B22" s="32" t="s">
        <v>22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1:16" ht="11.25" customHeight="1">
      <c r="A23" s="119"/>
      <c r="B23" s="180" t="s">
        <v>94</v>
      </c>
      <c r="C23" s="58"/>
      <c r="D23" s="48"/>
      <c r="E23" s="48"/>
      <c r="F23" s="49"/>
      <c r="G23" s="110"/>
      <c r="H23" s="116"/>
      <c r="I23" s="110"/>
      <c r="J23" s="48"/>
      <c r="K23" s="110"/>
      <c r="L23" s="116"/>
      <c r="M23" s="110"/>
      <c r="N23" s="116">
        <v>1</v>
      </c>
      <c r="O23" s="110">
        <f t="shared" ref="O23:O30" si="6">SUM(F23:N23)+(E23*18)+(D23*9)</f>
        <v>1</v>
      </c>
      <c r="P23" s="36">
        <f t="shared" ref="P23:P30" si="7">(D23*$D$3)+(E23*$E$3)+(F23*$F$3)+(G23*$G$3)+(H23*$H$3)+(I23*$I$3)+(J23*$J$3)+(K23*$K$3)+(L23*$L$3)+(M23*$M$3)+(N23*$N$3)</f>
        <v>2</v>
      </c>
    </row>
    <row r="24" spans="1:16" ht="11.25" customHeight="1">
      <c r="A24" s="119"/>
      <c r="B24" s="181" t="s">
        <v>95</v>
      </c>
      <c r="C24" s="58"/>
      <c r="D24" s="48"/>
      <c r="E24" s="48"/>
      <c r="F24" s="49"/>
      <c r="G24" s="110"/>
      <c r="H24" s="116"/>
      <c r="I24" s="110"/>
      <c r="J24" s="48"/>
      <c r="K24" s="110"/>
      <c r="L24" s="116"/>
      <c r="M24" s="110"/>
      <c r="N24" s="116">
        <v>81</v>
      </c>
      <c r="O24" s="110">
        <f t="shared" si="6"/>
        <v>81</v>
      </c>
      <c r="P24" s="36">
        <f t="shared" ref="P24:P26" si="8">(D24*$D$3)+(E24*$E$3)+(F24*$F$3)+(G24*$G$3)+(H24*$H$3)+(I24*$I$3)+(J24*$J$3)+(K24*$K$3)+(L24*$L$3)+(M24*$M$3)+(N24*$N$3)</f>
        <v>162</v>
      </c>
    </row>
    <row r="25" spans="1:16" ht="11.25" customHeight="1">
      <c r="A25" s="119"/>
      <c r="B25" s="181" t="s">
        <v>96</v>
      </c>
      <c r="C25" s="58"/>
      <c r="D25" s="48"/>
      <c r="E25" s="48"/>
      <c r="F25" s="49"/>
      <c r="G25" s="110"/>
      <c r="H25" s="116">
        <v>20</v>
      </c>
      <c r="I25" s="110"/>
      <c r="J25" s="48"/>
      <c r="K25" s="110"/>
      <c r="L25" s="116"/>
      <c r="M25" s="110"/>
      <c r="N25" s="116"/>
      <c r="O25" s="110">
        <f t="shared" si="6"/>
        <v>20</v>
      </c>
      <c r="P25" s="36">
        <f t="shared" si="8"/>
        <v>5</v>
      </c>
    </row>
    <row r="26" spans="1:16" ht="11.25" customHeight="1">
      <c r="A26" s="119"/>
      <c r="B26" s="180" t="s">
        <v>97</v>
      </c>
      <c r="C26" s="58"/>
      <c r="D26" s="48"/>
      <c r="E26" s="48"/>
      <c r="F26" s="49"/>
      <c r="G26" s="110">
        <v>2</v>
      </c>
      <c r="H26" s="116"/>
      <c r="I26" s="110"/>
      <c r="J26" s="48"/>
      <c r="K26" s="110"/>
      <c r="L26" s="116"/>
      <c r="M26" s="110"/>
      <c r="N26" s="116">
        <v>1</v>
      </c>
      <c r="O26" s="110">
        <f t="shared" si="6"/>
        <v>3</v>
      </c>
      <c r="P26" s="36">
        <f t="shared" si="8"/>
        <v>2.5</v>
      </c>
    </row>
    <row r="27" spans="1:16" ht="11.25" customHeight="1">
      <c r="A27" s="119"/>
      <c r="B27" s="180" t="s">
        <v>98</v>
      </c>
      <c r="C27" s="58"/>
      <c r="D27" s="48"/>
      <c r="E27" s="48"/>
      <c r="F27" s="49"/>
      <c r="G27" s="110"/>
      <c r="H27" s="116"/>
      <c r="I27" s="110"/>
      <c r="J27" s="48"/>
      <c r="K27" s="110">
        <v>200</v>
      </c>
      <c r="L27" s="116"/>
      <c r="M27" s="110"/>
      <c r="N27" s="116"/>
      <c r="O27" s="110">
        <f t="shared" si="6"/>
        <v>200</v>
      </c>
      <c r="P27" s="36">
        <f t="shared" ref="P27:P29" si="9">(D27*$D$3)+(E27*$E$3)+(F27*$F$3)+(G27*$G$3)+(H27*$H$3)+(I27*$I$3)+(J27*$J$3)+(K27*$K$3)+(L27*$L$3)+(M27*$M$3)+(N27*$N$3)</f>
        <v>200</v>
      </c>
    </row>
    <row r="28" spans="1:16" ht="11.25" customHeight="1">
      <c r="A28" s="119"/>
      <c r="B28" s="181" t="s">
        <v>99</v>
      </c>
      <c r="C28" s="58"/>
      <c r="D28" s="48"/>
      <c r="E28" s="48"/>
      <c r="F28" s="49"/>
      <c r="G28" s="110">
        <v>533</v>
      </c>
      <c r="H28" s="116"/>
      <c r="I28" s="110"/>
      <c r="J28" s="48"/>
      <c r="K28" s="110">
        <v>38</v>
      </c>
      <c r="L28" s="116"/>
      <c r="M28" s="110"/>
      <c r="N28" s="116">
        <v>80</v>
      </c>
      <c r="O28" s="110">
        <f t="shared" si="6"/>
        <v>651</v>
      </c>
      <c r="P28" s="36">
        <f t="shared" si="9"/>
        <v>331.25</v>
      </c>
    </row>
    <row r="29" spans="1:16" ht="11.25" customHeight="1">
      <c r="A29" s="119"/>
      <c r="B29" s="180" t="s">
        <v>100</v>
      </c>
      <c r="C29" s="58"/>
      <c r="D29" s="48"/>
      <c r="E29" s="48"/>
      <c r="F29" s="49"/>
      <c r="G29" s="110"/>
      <c r="H29" s="116"/>
      <c r="I29" s="110"/>
      <c r="J29" s="48"/>
      <c r="K29" s="110">
        <v>4</v>
      </c>
      <c r="L29" s="116"/>
      <c r="M29" s="110"/>
      <c r="N29" s="116">
        <v>15</v>
      </c>
      <c r="O29" s="110">
        <f t="shared" si="6"/>
        <v>19</v>
      </c>
      <c r="P29" s="36">
        <f t="shared" si="9"/>
        <v>34</v>
      </c>
    </row>
    <row r="30" spans="1:16" ht="11.25" customHeight="1">
      <c r="A30" s="119"/>
      <c r="B30" s="181"/>
      <c r="C30" s="58"/>
      <c r="D30" s="48"/>
      <c r="E30" s="48"/>
      <c r="F30" s="49"/>
      <c r="G30" s="110"/>
      <c r="H30" s="116"/>
      <c r="I30" s="110"/>
      <c r="J30" s="48"/>
      <c r="K30" s="110"/>
      <c r="L30" s="116"/>
      <c r="M30" s="110"/>
      <c r="N30" s="116"/>
      <c r="O30" s="110">
        <f t="shared" si="6"/>
        <v>0</v>
      </c>
      <c r="P30" s="36">
        <f t="shared" si="7"/>
        <v>0</v>
      </c>
    </row>
    <row r="31" spans="1:16" ht="10.8" thickBot="1">
      <c r="B31" s="37"/>
      <c r="C31" s="40">
        <f t="shared" ref="C31:P31" si="10">SUM(C23:C30)</f>
        <v>0</v>
      </c>
      <c r="D31" s="40">
        <f t="shared" si="10"/>
        <v>0</v>
      </c>
      <c r="E31" s="40">
        <f t="shared" si="10"/>
        <v>0</v>
      </c>
      <c r="F31" s="40">
        <f t="shared" si="10"/>
        <v>0</v>
      </c>
      <c r="G31" s="40">
        <f t="shared" si="10"/>
        <v>535</v>
      </c>
      <c r="H31" s="40">
        <f t="shared" si="10"/>
        <v>20</v>
      </c>
      <c r="I31" s="40">
        <f t="shared" si="10"/>
        <v>0</v>
      </c>
      <c r="J31" s="40">
        <f t="shared" si="10"/>
        <v>0</v>
      </c>
      <c r="K31" s="40">
        <f t="shared" si="10"/>
        <v>242</v>
      </c>
      <c r="L31" s="40">
        <f t="shared" si="10"/>
        <v>0</v>
      </c>
      <c r="M31" s="40">
        <f t="shared" si="10"/>
        <v>0</v>
      </c>
      <c r="N31" s="40">
        <f t="shared" si="10"/>
        <v>178</v>
      </c>
      <c r="O31" s="41">
        <f t="shared" si="10"/>
        <v>975</v>
      </c>
      <c r="P31" s="42">
        <f t="shared" si="10"/>
        <v>736.75</v>
      </c>
    </row>
    <row r="32" spans="1:16">
      <c r="G32" s="38"/>
    </row>
    <row r="33" spans="1:16">
      <c r="G33" s="38"/>
    </row>
    <row r="34" spans="1:16" ht="10.8" thickBot="1">
      <c r="B34" s="32" t="s">
        <v>49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>
      <c r="A35" s="119"/>
      <c r="B35" s="181" t="s">
        <v>118</v>
      </c>
      <c r="C35" s="58"/>
      <c r="D35" s="48"/>
      <c r="E35" s="48"/>
      <c r="F35" s="49"/>
      <c r="G35" s="110">
        <v>10</v>
      </c>
      <c r="H35" s="116"/>
      <c r="I35" s="110"/>
      <c r="J35" s="48"/>
      <c r="K35" s="110">
        <v>2</v>
      </c>
      <c r="L35" s="116"/>
      <c r="M35" s="110"/>
      <c r="N35" s="116"/>
      <c r="O35" s="110">
        <f>SUM(F35:N35)+(E35*18)+(D35*9)</f>
        <v>12</v>
      </c>
      <c r="P35" s="36">
        <f t="shared" ref="P35:P37" si="11">(D35*$D$3)+(E35*$E$3)+(F35*$F$3)+(G35*$G$3)+(H35*$H$3)+(I35*$I$3)+(J35*$J$3)+(K35*$K$3)+(L35*$L$3)+(M35*$M$3)+(N35*$N$3)</f>
        <v>4.5</v>
      </c>
    </row>
    <row r="36" spans="1:16">
      <c r="A36" s="119"/>
      <c r="B36" s="181" t="s">
        <v>119</v>
      </c>
      <c r="C36" s="58"/>
      <c r="D36" s="48"/>
      <c r="E36" s="48"/>
      <c r="F36" s="49"/>
      <c r="G36" s="110">
        <v>3</v>
      </c>
      <c r="H36" s="116"/>
      <c r="I36" s="110"/>
      <c r="J36" s="48"/>
      <c r="K36" s="110">
        <v>1</v>
      </c>
      <c r="L36" s="116"/>
      <c r="M36" s="110"/>
      <c r="N36" s="116"/>
      <c r="O36" s="110">
        <f t="shared" ref="O36" si="12">SUM(F36:N36)</f>
        <v>4</v>
      </c>
      <c r="P36" s="36">
        <f t="shared" ref="P36" si="13">(D36*$D$3)+(E36*$E$3)+(F36*$F$3)+(G36*$G$3)+(H36*$H$3)+(I36*$I$3)+(J36*$J$3)+(K36*$K$3)+(L36*$L$3)+(M36*$M$3)+(N36*$N$3)</f>
        <v>1.75</v>
      </c>
    </row>
    <row r="37" spans="1:16" ht="12.75" customHeight="1">
      <c r="A37" s="119"/>
      <c r="B37" s="180"/>
      <c r="C37" s="58"/>
      <c r="D37" s="48"/>
      <c r="E37" s="48"/>
      <c r="F37" s="49"/>
      <c r="G37" s="123"/>
      <c r="H37" s="124"/>
      <c r="I37" s="121"/>
      <c r="K37" s="121"/>
      <c r="L37" s="101"/>
      <c r="M37" s="121"/>
      <c r="N37" s="116"/>
      <c r="O37" s="110">
        <f t="shared" ref="O37" si="14">SUM(F37:N37)</f>
        <v>0</v>
      </c>
      <c r="P37" s="36">
        <f t="shared" si="11"/>
        <v>0</v>
      </c>
    </row>
    <row r="38" spans="1:16" ht="10.8" thickBot="1">
      <c r="B38" s="37" t="s">
        <v>21</v>
      </c>
      <c r="C38" s="37">
        <f t="shared" ref="C38:P38" si="15">SUM(C35:C37)</f>
        <v>0</v>
      </c>
      <c r="D38" s="37">
        <f t="shared" si="15"/>
        <v>0</v>
      </c>
      <c r="E38" s="37">
        <f t="shared" si="15"/>
        <v>0</v>
      </c>
      <c r="F38" s="37">
        <f t="shared" si="15"/>
        <v>0</v>
      </c>
      <c r="G38" s="122">
        <f t="shared" si="15"/>
        <v>13</v>
      </c>
      <c r="H38" s="122">
        <f t="shared" si="15"/>
        <v>0</v>
      </c>
      <c r="I38" s="40">
        <f t="shared" si="15"/>
        <v>0</v>
      </c>
      <c r="J38" s="40">
        <f t="shared" si="15"/>
        <v>0</v>
      </c>
      <c r="K38" s="40">
        <f t="shared" si="15"/>
        <v>3</v>
      </c>
      <c r="L38" s="40">
        <f t="shared" si="15"/>
        <v>0</v>
      </c>
      <c r="M38" s="40">
        <f t="shared" si="15"/>
        <v>0</v>
      </c>
      <c r="N38" s="40">
        <f t="shared" si="15"/>
        <v>0</v>
      </c>
      <c r="O38" s="41">
        <f t="shared" si="15"/>
        <v>16</v>
      </c>
      <c r="P38" s="42">
        <f t="shared" si="15"/>
        <v>6.25</v>
      </c>
    </row>
    <row r="39" spans="1:16">
      <c r="B39" s="44"/>
      <c r="C39" s="44"/>
      <c r="D39" s="44"/>
      <c r="E39" s="44"/>
      <c r="F39" s="44"/>
      <c r="G39" s="45"/>
      <c r="H39" s="45"/>
      <c r="I39" s="45"/>
      <c r="J39" s="45"/>
      <c r="K39" s="45"/>
      <c r="L39" s="45"/>
      <c r="M39" s="45"/>
      <c r="N39" s="45"/>
      <c r="O39" s="50"/>
      <c r="P39" s="51"/>
    </row>
    <row r="40" spans="1:16" hidden="1">
      <c r="B40" s="44"/>
      <c r="C40" s="44"/>
      <c r="D40" s="44"/>
      <c r="E40" s="44"/>
      <c r="F40" s="44"/>
      <c r="G40" s="45"/>
      <c r="H40" s="45"/>
      <c r="I40" s="45"/>
      <c r="J40" s="45"/>
      <c r="K40" s="45"/>
      <c r="L40" s="45"/>
      <c r="M40" s="45"/>
      <c r="N40" s="45"/>
      <c r="O40" s="50"/>
      <c r="P40" s="51"/>
    </row>
    <row r="41" spans="1:16" ht="10.8" hidden="1" thickBot="1">
      <c r="B41" s="32" t="s">
        <v>79</v>
      </c>
      <c r="C41" s="32"/>
      <c r="D41" s="32"/>
      <c r="E41" s="32"/>
      <c r="F41" s="33"/>
      <c r="G41" s="33"/>
      <c r="H41" s="33"/>
      <c r="I41" s="33"/>
      <c r="J41" s="33"/>
      <c r="K41" s="33"/>
      <c r="L41" s="33"/>
      <c r="M41" s="33"/>
      <c r="N41" s="33"/>
      <c r="O41" s="34"/>
      <c r="P41" s="34"/>
    </row>
    <row r="42" spans="1:16" hidden="1">
      <c r="B42" s="52" t="s">
        <v>71</v>
      </c>
      <c r="C42" s="48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>SUM(F42:N42)</f>
        <v>0</v>
      </c>
      <c r="P42" s="36">
        <f t="shared" ref="P42:P43" si="16">(D42*$D$3)+(E42*$E$3)+(F42*$F$3)+(G42*$G$3)+(H42*$H$3)+(I42*$I$3)+(J42*$J$3)+(K42*$K$3)+(L42*$L$3)+(M42*$M$3)+(N42*$N$3)</f>
        <v>0</v>
      </c>
    </row>
    <row r="43" spans="1:16" hidden="1">
      <c r="B43" s="52"/>
      <c r="C43" s="58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>SUM(F43:N43)</f>
        <v>0</v>
      </c>
      <c r="P43" s="36">
        <f t="shared" si="16"/>
        <v>0</v>
      </c>
    </row>
    <row r="44" spans="1:16" ht="10.8" hidden="1" thickBot="1">
      <c r="B44" s="37" t="s">
        <v>21</v>
      </c>
      <c r="C44" s="37">
        <f t="shared" ref="C44:D44" si="17">SUM(C43:C43)</f>
        <v>0</v>
      </c>
      <c r="D44" s="37">
        <f t="shared" si="17"/>
        <v>0</v>
      </c>
      <c r="E44" s="41">
        <f t="shared" ref="E44:N44" si="18">SUM(E42:E43)</f>
        <v>0</v>
      </c>
      <c r="F44" s="41">
        <f t="shared" si="18"/>
        <v>0</v>
      </c>
      <c r="G44" s="41">
        <f t="shared" si="18"/>
        <v>0</v>
      </c>
      <c r="H44" s="41">
        <f t="shared" si="18"/>
        <v>0</v>
      </c>
      <c r="I44" s="41">
        <f t="shared" si="18"/>
        <v>0</v>
      </c>
      <c r="J44" s="41">
        <f t="shared" si="18"/>
        <v>0</v>
      </c>
      <c r="K44" s="41">
        <f t="shared" si="18"/>
        <v>0</v>
      </c>
      <c r="L44" s="41">
        <f t="shared" si="18"/>
        <v>0</v>
      </c>
      <c r="M44" s="41">
        <f t="shared" si="18"/>
        <v>0</v>
      </c>
      <c r="N44" s="41">
        <f t="shared" si="18"/>
        <v>0</v>
      </c>
      <c r="O44" s="41">
        <f>SUM(O42:O43)</f>
        <v>0</v>
      </c>
      <c r="P44" s="42">
        <f>SUM(P42:P43)</f>
        <v>0</v>
      </c>
    </row>
    <row r="45" spans="1:16" hidden="1">
      <c r="B45" s="44"/>
      <c r="C45" s="44"/>
      <c r="D45" s="44"/>
      <c r="E45" s="44"/>
      <c r="F45" s="44"/>
      <c r="G45" s="45"/>
      <c r="H45" s="45"/>
      <c r="I45" s="45"/>
      <c r="J45" s="45"/>
      <c r="K45" s="45"/>
      <c r="L45" s="45"/>
      <c r="M45" s="45"/>
      <c r="N45" s="45"/>
      <c r="O45" s="50"/>
      <c r="P45" s="51"/>
    </row>
    <row r="46" spans="1:16" hidden="1">
      <c r="G46" s="38"/>
    </row>
    <row r="47" spans="1:16" ht="10.8" hidden="1" thickBot="1">
      <c r="B47" s="32" t="s">
        <v>51</v>
      </c>
      <c r="C47" s="32"/>
      <c r="D47" s="32"/>
      <c r="E47" s="32"/>
      <c r="F47" s="33"/>
      <c r="G47" s="33"/>
      <c r="H47" s="33"/>
      <c r="I47" s="33"/>
      <c r="J47" s="33"/>
      <c r="K47" s="33"/>
      <c r="L47" s="33"/>
      <c r="M47" s="33"/>
      <c r="N47" s="33"/>
      <c r="O47" s="34"/>
      <c r="P47" s="34"/>
    </row>
    <row r="48" spans="1:16" hidden="1">
      <c r="A48" s="119"/>
      <c r="B48" s="181"/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20"/>
      <c r="O48" s="117">
        <f t="shared" ref="O48:O69" si="19">SUM(F48:N48)</f>
        <v>0</v>
      </c>
      <c r="P48" s="36">
        <f t="shared" ref="P48:P69" si="20">(D48*$D$3)+(E48*$E$3)+(F48*$F$3)+(G48*$G$3)+(H48*$H$3)+(I48*$I$3)+(J48*$J$3)+(K48*$K$3)+(L48*$L$3)+(M48*$M$3)+(N48*$N$3)</f>
        <v>0</v>
      </c>
    </row>
    <row r="49" spans="1:16" hidden="1">
      <c r="A49" s="119"/>
      <c r="B49" s="180"/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20"/>
      <c r="O49" s="117">
        <f t="shared" si="19"/>
        <v>0</v>
      </c>
      <c r="P49" s="36">
        <f t="shared" si="20"/>
        <v>0</v>
      </c>
    </row>
    <row r="50" spans="1:16" hidden="1">
      <c r="A50" s="119"/>
      <c r="B50" s="181"/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20"/>
      <c r="O50" s="117">
        <f t="shared" si="19"/>
        <v>0</v>
      </c>
      <c r="P50" s="36">
        <f t="shared" si="20"/>
        <v>0</v>
      </c>
    </row>
    <row r="51" spans="1:16" hidden="1">
      <c r="A51" s="119"/>
      <c r="B51" s="180"/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20"/>
      <c r="O51" s="117">
        <f t="shared" si="19"/>
        <v>0</v>
      </c>
      <c r="P51" s="36">
        <f t="shared" si="20"/>
        <v>0</v>
      </c>
    </row>
    <row r="52" spans="1:16" hidden="1">
      <c r="A52" s="119"/>
      <c r="B52" s="181"/>
      <c r="C52" s="58"/>
      <c r="D52" s="48"/>
      <c r="E52" s="48"/>
      <c r="F52" s="49"/>
      <c r="G52" s="110"/>
      <c r="H52" s="116"/>
      <c r="I52" s="110"/>
      <c r="J52" s="48"/>
      <c r="K52" s="110"/>
      <c r="L52" s="116"/>
      <c r="M52" s="110"/>
      <c r="N52" s="120"/>
      <c r="O52" s="117">
        <f t="shared" ref="O52:O54" si="21">SUM(F52:N52)</f>
        <v>0</v>
      </c>
      <c r="P52" s="36">
        <f t="shared" si="20"/>
        <v>0</v>
      </c>
    </row>
    <row r="53" spans="1:16" hidden="1">
      <c r="A53" s="119"/>
      <c r="B53" s="180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20"/>
      <c r="O53" s="117">
        <f t="shared" si="21"/>
        <v>0</v>
      </c>
      <c r="P53" s="36">
        <f t="shared" si="20"/>
        <v>0</v>
      </c>
    </row>
    <row r="54" spans="1:16" hidden="1">
      <c r="A54" s="119"/>
      <c r="B54" s="181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20"/>
      <c r="O54" s="117">
        <f t="shared" si="21"/>
        <v>0</v>
      </c>
      <c r="P54" s="36">
        <f t="shared" si="20"/>
        <v>0</v>
      </c>
    </row>
    <row r="55" spans="1:16" hidden="1">
      <c r="A55" s="119"/>
      <c r="B55" s="180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20"/>
      <c r="O55" s="117">
        <f t="shared" ref="O55:O57" si="22">SUM(F55:N55)</f>
        <v>0</v>
      </c>
      <c r="P55" s="36">
        <f t="shared" si="20"/>
        <v>0</v>
      </c>
    </row>
    <row r="56" spans="1:16" hidden="1">
      <c r="A56" s="119"/>
      <c r="B56" s="181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si="22"/>
        <v>0</v>
      </c>
      <c r="P56" s="36">
        <f t="shared" si="20"/>
        <v>0</v>
      </c>
    </row>
    <row r="57" spans="1:16" hidden="1">
      <c r="A57" s="119"/>
      <c r="B57" s="180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si="22"/>
        <v>0</v>
      </c>
      <c r="P57" s="36">
        <f t="shared" si="20"/>
        <v>0</v>
      </c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ref="O58:O60" si="23">SUM(F58:N58)</f>
        <v>0</v>
      </c>
      <c r="P58" s="36">
        <f t="shared" si="20"/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3"/>
        <v>0</v>
      </c>
      <c r="P59" s="36">
        <f t="shared" si="20"/>
        <v>0</v>
      </c>
    </row>
    <row r="60" spans="1:16" hidden="1">
      <c r="A60" s="119"/>
      <c r="B60" s="181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3"/>
        <v>0</v>
      </c>
      <c r="P60" s="36">
        <f t="shared" si="20"/>
        <v>0</v>
      </c>
    </row>
    <row r="61" spans="1:16" hidden="1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ref="O61:O63" si="24">SUM(F61:N61)</f>
        <v>0</v>
      </c>
      <c r="P61" s="36">
        <f t="shared" si="20"/>
        <v>0</v>
      </c>
    </row>
    <row r="62" spans="1:16" hidden="1">
      <c r="A62" s="119"/>
      <c r="B62" s="181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4"/>
        <v>0</v>
      </c>
      <c r="P62" s="36">
        <f t="shared" si="20"/>
        <v>0</v>
      </c>
    </row>
    <row r="63" spans="1:16" hidden="1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si="24"/>
        <v>0</v>
      </c>
      <c r="P63" s="36">
        <f t="shared" si="20"/>
        <v>0</v>
      </c>
    </row>
    <row r="64" spans="1:16" hidden="1">
      <c r="A64" s="119"/>
      <c r="B64" s="181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ref="O64:O66" si="25">SUM(F64:N64)</f>
        <v>0</v>
      </c>
      <c r="P64" s="36">
        <f t="shared" si="20"/>
        <v>0</v>
      </c>
    </row>
    <row r="65" spans="1:16" hidden="1">
      <c r="A65" s="119"/>
      <c r="B65" s="180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5"/>
        <v>0</v>
      </c>
      <c r="P65" s="36">
        <f t="shared" si="20"/>
        <v>0</v>
      </c>
    </row>
    <row r="66" spans="1:16" hidden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25"/>
        <v>0</v>
      </c>
      <c r="P66" s="36">
        <f t="shared" si="20"/>
        <v>0</v>
      </c>
    </row>
    <row r="67" spans="1:16" hidden="1">
      <c r="A67" s="119"/>
      <c r="B67" s="180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19"/>
        <v>0</v>
      </c>
      <c r="P67" s="36">
        <f t="shared" si="20"/>
        <v>0</v>
      </c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19"/>
        <v>0</v>
      </c>
      <c r="P68" s="36">
        <f t="shared" si="20"/>
        <v>0</v>
      </c>
    </row>
    <row r="69" spans="1:16" ht="12.75" hidden="1" customHeight="1">
      <c r="A69" s="119"/>
      <c r="B69" s="180"/>
      <c r="C69" s="58"/>
      <c r="D69" s="48"/>
      <c r="E69" s="48"/>
      <c r="F69" s="49"/>
      <c r="G69" s="123"/>
      <c r="H69" s="124"/>
      <c r="I69" s="121"/>
      <c r="K69" s="121"/>
      <c r="L69" s="101"/>
      <c r="M69" s="121"/>
      <c r="O69" s="118">
        <f t="shared" si="19"/>
        <v>0</v>
      </c>
      <c r="P69" s="36">
        <f t="shared" si="20"/>
        <v>0</v>
      </c>
    </row>
    <row r="70" spans="1:16" ht="10.8" hidden="1" thickBot="1">
      <c r="B70" s="37" t="s">
        <v>21</v>
      </c>
      <c r="C70" s="37">
        <f t="shared" ref="C70:P70" si="26">SUM(C48:C69)</f>
        <v>0</v>
      </c>
      <c r="D70" s="37">
        <f t="shared" si="26"/>
        <v>0</v>
      </c>
      <c r="E70" s="37">
        <f t="shared" si="26"/>
        <v>0</v>
      </c>
      <c r="F70" s="37">
        <f t="shared" si="26"/>
        <v>0</v>
      </c>
      <c r="G70" s="122">
        <f t="shared" si="26"/>
        <v>0</v>
      </c>
      <c r="H70" s="122">
        <f t="shared" si="26"/>
        <v>0</v>
      </c>
      <c r="I70" s="40">
        <f t="shared" si="26"/>
        <v>0</v>
      </c>
      <c r="J70" s="40">
        <f t="shared" si="26"/>
        <v>0</v>
      </c>
      <c r="K70" s="40">
        <f t="shared" si="26"/>
        <v>0</v>
      </c>
      <c r="L70" s="40">
        <f t="shared" si="26"/>
        <v>0</v>
      </c>
      <c r="M70" s="40">
        <f t="shared" si="26"/>
        <v>0</v>
      </c>
      <c r="N70" s="40">
        <f t="shared" si="26"/>
        <v>0</v>
      </c>
      <c r="O70" s="41">
        <f t="shared" si="26"/>
        <v>0</v>
      </c>
      <c r="P70" s="42">
        <f t="shared" si="26"/>
        <v>0</v>
      </c>
    </row>
    <row r="71" spans="1:16" hidden="1">
      <c r="B71" s="44"/>
      <c r="C71" s="44"/>
      <c r="D71" s="44"/>
      <c r="E71" s="44"/>
      <c r="F71" s="44"/>
      <c r="G71" s="45"/>
      <c r="H71" s="45"/>
      <c r="I71" s="45"/>
      <c r="J71" s="45"/>
      <c r="K71" s="45"/>
      <c r="L71" s="45"/>
      <c r="M71" s="45"/>
      <c r="N71" s="45"/>
      <c r="O71" s="50"/>
      <c r="P71" s="51"/>
    </row>
    <row r="72" spans="1:16" hidden="1">
      <c r="B72" s="44"/>
      <c r="C72" s="44"/>
      <c r="D72" s="44"/>
      <c r="E72" s="44"/>
      <c r="F72" s="44"/>
      <c r="G72" s="45"/>
      <c r="H72" s="45"/>
      <c r="I72" s="45"/>
      <c r="J72" s="45"/>
      <c r="K72" s="45"/>
      <c r="L72" s="45"/>
      <c r="M72" s="45"/>
      <c r="N72" s="45"/>
      <c r="O72" s="50"/>
      <c r="P72" s="51"/>
    </row>
    <row r="73" spans="1:16" ht="10.8" hidden="1" thickBot="1">
      <c r="B73" s="32" t="s">
        <v>41</v>
      </c>
      <c r="C73" s="32"/>
      <c r="D73" s="32"/>
      <c r="E73" s="32"/>
      <c r="F73" s="33"/>
      <c r="G73" s="33"/>
      <c r="H73" s="33"/>
      <c r="I73" s="33"/>
      <c r="J73" s="33"/>
      <c r="K73" s="33"/>
      <c r="L73" s="33"/>
      <c r="M73" s="33"/>
      <c r="N73" s="33"/>
      <c r="O73" s="34"/>
      <c r="P73" s="34"/>
    </row>
    <row r="74" spans="1:16" ht="11.25" hidden="1" customHeight="1">
      <c r="B74" s="52"/>
      <c r="C74" s="47"/>
      <c r="D74" s="48"/>
      <c r="E74" s="48"/>
      <c r="F74" s="49"/>
      <c r="G74" s="53"/>
      <c r="H74" s="54"/>
      <c r="I74" s="55"/>
      <c r="J74" s="54"/>
      <c r="K74" s="53"/>
      <c r="L74" s="56"/>
      <c r="M74" s="53"/>
      <c r="N74" s="54"/>
      <c r="O74" s="110">
        <f>SUM(F74:N74)+(E74*18)+(D74*9)</f>
        <v>0</v>
      </c>
      <c r="P74" s="36">
        <f t="shared" ref="P74" si="27">(D74*$D$3)+(E74*$E$3)+(F74*$F$3)+(G74*$G$3)+(H74*$H$3)+(I74*$I$3)+(J74*$J$3)+(K74*$K$3)+(L74*$L$3)+(M74*$M$3)+(N74*$N$3)</f>
        <v>0</v>
      </c>
    </row>
    <row r="75" spans="1:16" ht="11.25" hidden="1" customHeight="1">
      <c r="B75" s="52"/>
      <c r="C75" s="47"/>
      <c r="D75" s="48"/>
      <c r="E75" s="48"/>
      <c r="F75" s="49"/>
      <c r="G75" s="53"/>
      <c r="H75" s="54"/>
      <c r="I75" s="55"/>
      <c r="J75" s="54"/>
      <c r="K75" s="53"/>
      <c r="L75" s="56"/>
      <c r="M75" s="53"/>
      <c r="N75" s="54"/>
      <c r="O75" s="35">
        <f t="shared" ref="O75:O76" si="28">SUM(F75:N75)</f>
        <v>0</v>
      </c>
      <c r="P75" s="36">
        <f t="shared" ref="P75:P76" si="29">(D75*$D$3)+(E75*$E$3)+(F75*$F$3)+(G75*$G$3)+(H75*$H$3)+(I75*$I$3)+(J75*$J$3)+(K75*$K$3)+(L75*$L$3)+(M75*$M$3)+(N75*$N$3)</f>
        <v>0</v>
      </c>
    </row>
    <row r="76" spans="1:16" ht="11.25" hidden="1" customHeight="1">
      <c r="B76" s="52"/>
      <c r="C76" s="47"/>
      <c r="D76" s="48"/>
      <c r="E76" s="48"/>
      <c r="F76" s="49"/>
      <c r="G76" s="53"/>
      <c r="H76" s="54"/>
      <c r="I76" s="55"/>
      <c r="J76" s="54"/>
      <c r="K76" s="53"/>
      <c r="L76" s="56"/>
      <c r="M76" s="53"/>
      <c r="N76" s="54"/>
      <c r="O76" s="35">
        <f t="shared" si="28"/>
        <v>0</v>
      </c>
      <c r="P76" s="36">
        <f t="shared" si="29"/>
        <v>0</v>
      </c>
    </row>
    <row r="77" spans="1:16" ht="10.8" hidden="1" thickBot="1">
      <c r="B77" s="37" t="s">
        <v>21</v>
      </c>
      <c r="C77" s="37">
        <f t="shared" ref="C77:P77" si="30">SUM(C74:C76)</f>
        <v>0</v>
      </c>
      <c r="D77" s="37">
        <f t="shared" si="30"/>
        <v>0</v>
      </c>
      <c r="E77" s="37">
        <f t="shared" si="30"/>
        <v>0</v>
      </c>
      <c r="F77" s="37">
        <f t="shared" si="30"/>
        <v>0</v>
      </c>
      <c r="G77" s="40">
        <f t="shared" si="30"/>
        <v>0</v>
      </c>
      <c r="H77" s="40">
        <f t="shared" si="30"/>
        <v>0</v>
      </c>
      <c r="I77" s="40">
        <f t="shared" si="30"/>
        <v>0</v>
      </c>
      <c r="J77" s="40">
        <f t="shared" si="30"/>
        <v>0</v>
      </c>
      <c r="K77" s="40">
        <f t="shared" si="30"/>
        <v>0</v>
      </c>
      <c r="L77" s="40">
        <f t="shared" si="30"/>
        <v>0</v>
      </c>
      <c r="M77" s="40">
        <f t="shared" si="30"/>
        <v>0</v>
      </c>
      <c r="N77" s="40">
        <f t="shared" si="30"/>
        <v>0</v>
      </c>
      <c r="O77" s="41">
        <f t="shared" si="30"/>
        <v>0</v>
      </c>
      <c r="P77" s="42">
        <f t="shared" si="30"/>
        <v>0</v>
      </c>
    </row>
    <row r="78" spans="1:16" ht="11.25" hidden="1" customHeight="1">
      <c r="B78" s="44"/>
      <c r="C78" s="44"/>
      <c r="D78" s="44"/>
      <c r="E78" s="44"/>
      <c r="F78" s="44"/>
      <c r="G78" s="45"/>
      <c r="H78" s="45"/>
      <c r="I78" s="45"/>
      <c r="J78" s="45"/>
      <c r="K78" s="45"/>
      <c r="L78" s="45"/>
      <c r="M78" s="45"/>
      <c r="N78" s="45"/>
      <c r="O78" s="50"/>
      <c r="P78" s="51"/>
    </row>
    <row r="79" spans="1:16" hidden="1"/>
    <row r="80" spans="1:16" ht="10.8" hidden="1" thickBot="1">
      <c r="B80" s="32" t="s">
        <v>84</v>
      </c>
      <c r="C80" s="32"/>
      <c r="D80" s="32"/>
      <c r="E80" s="32"/>
      <c r="F80" s="33"/>
      <c r="G80" s="33"/>
      <c r="H80" s="33"/>
      <c r="I80" s="33"/>
      <c r="J80" s="33"/>
      <c r="K80" s="33"/>
      <c r="L80" s="33"/>
      <c r="M80" s="33"/>
      <c r="N80" s="33"/>
      <c r="O80" s="34"/>
      <c r="P80" s="34"/>
    </row>
    <row r="81" spans="2:16" ht="11.25" hidden="1" customHeight="1">
      <c r="B81" s="52"/>
      <c r="C81" s="47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>SUM(F81:N81)</f>
        <v>0</v>
      </c>
      <c r="P81" s="36">
        <f t="shared" ref="P81:P82" si="31">(D81*$D$3)+(E81*$E$3)+(F81*$F$3)+(G81*$G$3)+(H81*$H$3)+(I81*$I$3)+(J81*$J$3)+(K81*$K$3)+(L81*$L$3)+(M81*$M$3)+(N81*$N$3)</f>
        <v>0</v>
      </c>
    </row>
    <row r="82" spans="2:16" ht="11.25" hidden="1" customHeight="1">
      <c r="B82" s="52"/>
      <c r="C82" s="47"/>
      <c r="D82" s="48"/>
      <c r="E82" s="48"/>
      <c r="F82" s="49"/>
      <c r="G82" s="53"/>
      <c r="H82" s="54"/>
      <c r="I82" s="55"/>
      <c r="J82" s="54"/>
      <c r="K82" s="53"/>
      <c r="L82" s="56"/>
      <c r="M82" s="53"/>
      <c r="N82" s="54"/>
      <c r="O82" s="35">
        <f>SUM(F82:N82)</f>
        <v>0</v>
      </c>
      <c r="P82" s="36">
        <f t="shared" si="31"/>
        <v>0</v>
      </c>
    </row>
    <row r="83" spans="2:16" ht="10.8" hidden="1" thickBot="1">
      <c r="B83" s="37" t="s">
        <v>21</v>
      </c>
      <c r="C83" s="37">
        <f t="shared" ref="C83:P83" si="32">SUM(C81:C82)</f>
        <v>0</v>
      </c>
      <c r="D83" s="37">
        <f t="shared" si="32"/>
        <v>0</v>
      </c>
      <c r="E83" s="37">
        <f t="shared" si="32"/>
        <v>0</v>
      </c>
      <c r="F83" s="37">
        <f t="shared" si="32"/>
        <v>0</v>
      </c>
      <c r="G83" s="40">
        <f t="shared" si="32"/>
        <v>0</v>
      </c>
      <c r="H83" s="40">
        <f t="shared" si="32"/>
        <v>0</v>
      </c>
      <c r="I83" s="40">
        <f t="shared" si="32"/>
        <v>0</v>
      </c>
      <c r="J83" s="40">
        <f t="shared" si="32"/>
        <v>0</v>
      </c>
      <c r="K83" s="40">
        <f t="shared" si="32"/>
        <v>0</v>
      </c>
      <c r="L83" s="40">
        <f t="shared" si="32"/>
        <v>0</v>
      </c>
      <c r="M83" s="40">
        <f t="shared" si="32"/>
        <v>0</v>
      </c>
      <c r="N83" s="40">
        <f t="shared" si="32"/>
        <v>0</v>
      </c>
      <c r="O83" s="41">
        <f t="shared" si="32"/>
        <v>0</v>
      </c>
      <c r="P83" s="42">
        <f t="shared" si="32"/>
        <v>0</v>
      </c>
    </row>
    <row r="84" spans="2:16" ht="11.25" hidden="1" customHeight="1">
      <c r="B84" s="44"/>
      <c r="C84" s="44"/>
      <c r="D84" s="44"/>
      <c r="E84" s="44"/>
      <c r="F84" s="44"/>
      <c r="G84" s="45"/>
      <c r="H84" s="45"/>
      <c r="I84" s="45"/>
      <c r="J84" s="45"/>
      <c r="K84" s="45"/>
      <c r="L84" s="45"/>
      <c r="M84" s="45"/>
      <c r="N84" s="45"/>
      <c r="O84" s="50"/>
      <c r="P84" s="51"/>
    </row>
    <row r="86" spans="2:16" ht="10.8" thickBot="1">
      <c r="B86" s="32" t="s">
        <v>50</v>
      </c>
      <c r="C86" s="32"/>
      <c r="D86" s="32"/>
      <c r="E86" s="32"/>
      <c r="F86" s="33"/>
      <c r="G86" s="33"/>
      <c r="H86" s="33"/>
      <c r="I86" s="33"/>
      <c r="J86" s="33"/>
      <c r="K86" s="33"/>
      <c r="L86" s="33"/>
      <c r="M86" s="33"/>
      <c r="N86" s="33"/>
      <c r="O86" s="34"/>
      <c r="P86" s="34"/>
    </row>
    <row r="87" spans="2:16">
      <c r="B87" s="52" t="s">
        <v>108</v>
      </c>
      <c r="C87" s="57"/>
      <c r="D87" s="48"/>
      <c r="E87" s="48"/>
      <c r="F87" s="49"/>
      <c r="G87" s="53">
        <v>100</v>
      </c>
      <c r="H87" s="54"/>
      <c r="I87" s="55">
        <v>3</v>
      </c>
      <c r="J87" s="54"/>
      <c r="K87" s="53">
        <v>3</v>
      </c>
      <c r="L87" s="56"/>
      <c r="M87" s="53">
        <v>21</v>
      </c>
      <c r="N87" s="54"/>
      <c r="O87" s="35">
        <f t="shared" ref="O87:O149" si="33">SUM(F87:N87)</f>
        <v>127</v>
      </c>
      <c r="P87" s="36">
        <f t="shared" ref="P87:P149" si="34">(D87*$D$3)+(E87*$E$3)+(F87*$F$3)+(G87*$G$3)+(H87*$H$3)+(I87*$I$3)+(J87*$J$3)+(K87*$K$3)+(L87*$L$3)+(M87*$M$3)+(N87*$N$3)</f>
        <v>71.5</v>
      </c>
    </row>
    <row r="88" spans="2:16" hidden="1">
      <c r="B88" s="52"/>
      <c r="C88" s="47"/>
      <c r="D88" s="48"/>
      <c r="E88" s="48"/>
      <c r="F88" s="49"/>
      <c r="G88" s="53"/>
      <c r="H88" s="54"/>
      <c r="I88" s="55"/>
      <c r="J88" s="54"/>
      <c r="K88" s="53"/>
      <c r="L88" s="56"/>
      <c r="M88" s="53"/>
      <c r="N88" s="54"/>
      <c r="O88" s="35">
        <f t="shared" si="33"/>
        <v>0</v>
      </c>
      <c r="P88" s="36">
        <f t="shared" si="34"/>
        <v>0</v>
      </c>
    </row>
    <row r="89" spans="2:16" hidden="1">
      <c r="B89" s="52"/>
      <c r="C89" s="47"/>
      <c r="D89" s="48"/>
      <c r="E89" s="48"/>
      <c r="F89" s="49"/>
      <c r="G89" s="53"/>
      <c r="H89" s="54"/>
      <c r="I89" s="55"/>
      <c r="J89" s="54"/>
      <c r="K89" s="53"/>
      <c r="L89" s="56"/>
      <c r="M89" s="53"/>
      <c r="N89" s="54"/>
      <c r="O89" s="35">
        <f t="shared" si="33"/>
        <v>0</v>
      </c>
      <c r="P89" s="36">
        <f t="shared" si="34"/>
        <v>0</v>
      </c>
    </row>
    <row r="90" spans="2:16" hidden="1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35">
        <f t="shared" si="33"/>
        <v>0</v>
      </c>
      <c r="P90" s="36">
        <f t="shared" si="34"/>
        <v>0</v>
      </c>
    </row>
    <row r="91" spans="2:16" hidden="1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 t="shared" si="33"/>
        <v>0</v>
      </c>
      <c r="P91" s="36">
        <f t="shared" si="34"/>
        <v>0</v>
      </c>
    </row>
    <row r="92" spans="2:16" hidden="1">
      <c r="B92" s="52"/>
      <c r="C92" s="4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35">
        <f t="shared" si="33"/>
        <v>0</v>
      </c>
      <c r="P92" s="36">
        <f t="shared" si="34"/>
        <v>0</v>
      </c>
    </row>
    <row r="93" spans="2:16" hidden="1">
      <c r="B93" s="52"/>
      <c r="C93" s="47"/>
      <c r="D93" s="48"/>
      <c r="E93" s="48"/>
      <c r="F93" s="49"/>
      <c r="G93" s="53"/>
      <c r="H93" s="54"/>
      <c r="I93" s="55"/>
      <c r="J93" s="54"/>
      <c r="K93" s="53"/>
      <c r="L93" s="56"/>
      <c r="M93" s="53"/>
      <c r="N93" s="54"/>
      <c r="O93" s="35">
        <f t="shared" ref="O93" si="35">SUM(F93:N93)</f>
        <v>0</v>
      </c>
      <c r="P93" s="36">
        <f t="shared" si="34"/>
        <v>0</v>
      </c>
    </row>
    <row r="94" spans="2:16" hidden="1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35">
        <f t="shared" ref="O94:O98" si="36">SUM(F94:N94)</f>
        <v>0</v>
      </c>
      <c r="P94" s="36">
        <f t="shared" si="34"/>
        <v>0</v>
      </c>
    </row>
    <row r="95" spans="2:16" hidden="1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si="36"/>
        <v>0</v>
      </c>
      <c r="P95" s="36">
        <f t="shared" si="34"/>
        <v>0</v>
      </c>
    </row>
    <row r="96" spans="2:16" hidden="1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si="36"/>
        <v>0</v>
      </c>
      <c r="P96" s="36">
        <f t="shared" si="34"/>
        <v>0</v>
      </c>
    </row>
    <row r="97" spans="2:16" hidden="1">
      <c r="B97" s="52"/>
      <c r="C97" s="4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 t="shared" si="36"/>
        <v>0</v>
      </c>
      <c r="P97" s="36">
        <f t="shared" si="34"/>
        <v>0</v>
      </c>
    </row>
    <row r="98" spans="2:16" hidden="1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si="36"/>
        <v>0</v>
      </c>
      <c r="P98" s="36">
        <f t="shared" si="34"/>
        <v>0</v>
      </c>
    </row>
    <row r="99" spans="2:16" hidden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ref="O99" si="37">SUM(F99:N99)</f>
        <v>0</v>
      </c>
      <c r="P99" s="36">
        <f t="shared" si="34"/>
        <v>0</v>
      </c>
    </row>
    <row r="100" spans="2:16" hidden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ref="O100:O104" si="38">SUM(F100:N100)</f>
        <v>0</v>
      </c>
      <c r="P100" s="36">
        <f t="shared" ref="P100:P111" si="39">(D100*$D$3)+(E100*$E$3)+(F100*$F$3)+(G100*$G$3)+(H100*$H$3)+(I100*$I$3)+(J100*$J$3)+(K100*$K$3)+(L100*$L$3)+(M100*$M$3)+(N100*$N$3)</f>
        <v>0</v>
      </c>
    </row>
    <row r="101" spans="2:16" hidden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si="38"/>
        <v>0</v>
      </c>
      <c r="P101" s="36">
        <f t="shared" si="39"/>
        <v>0</v>
      </c>
    </row>
    <row r="102" spans="2:16" hidden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si="38"/>
        <v>0</v>
      </c>
      <c r="P102" s="36">
        <f t="shared" si="39"/>
        <v>0</v>
      </c>
    </row>
    <row r="103" spans="2:16" hidden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si="38"/>
        <v>0</v>
      </c>
      <c r="P103" s="36">
        <f t="shared" si="39"/>
        <v>0</v>
      </c>
    </row>
    <row r="104" spans="2:16" hidden="1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 t="shared" si="38"/>
        <v>0</v>
      </c>
      <c r="P104" s="36">
        <f t="shared" si="39"/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ref="O105" si="40">SUM(F105:N105)</f>
        <v>0</v>
      </c>
      <c r="P105" s="36">
        <f t="shared" si="39"/>
        <v>0</v>
      </c>
    </row>
    <row r="106" spans="2:16" hidden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ref="O106:O110" si="41">SUM(F106:N106)</f>
        <v>0</v>
      </c>
      <c r="P106" s="36">
        <f t="shared" si="39"/>
        <v>0</v>
      </c>
    </row>
    <row r="107" spans="2:16" hidden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si="41"/>
        <v>0</v>
      </c>
      <c r="P107" s="36">
        <f t="shared" si="39"/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41"/>
        <v>0</v>
      </c>
      <c r="P108" s="36">
        <f t="shared" si="39"/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si="41"/>
        <v>0</v>
      </c>
      <c r="P109" s="36">
        <f t="shared" si="39"/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si="41"/>
        <v>0</v>
      </c>
      <c r="P110" s="36">
        <f t="shared" si="39"/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" si="42">SUM(F111:N111)</f>
        <v>0</v>
      </c>
      <c r="P111" s="36">
        <f t="shared" si="39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33"/>
        <v>0</v>
      </c>
      <c r="P112" s="36">
        <f t="shared" si="34"/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33"/>
        <v>0</v>
      </c>
      <c r="P113" s="36">
        <f t="shared" si="34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33"/>
        <v>0</v>
      </c>
      <c r="P114" s="36">
        <f t="shared" si="34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33"/>
        <v>0</v>
      </c>
      <c r="P115" s="36">
        <f t="shared" si="34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33"/>
        <v>0</v>
      </c>
      <c r="P116" s="36">
        <f t="shared" si="34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ref="O117:O128" si="43">SUM(F117:N117)</f>
        <v>0</v>
      </c>
      <c r="P117" s="36">
        <f t="shared" si="34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43"/>
        <v>0</v>
      </c>
      <c r="P118" s="36">
        <f t="shared" ref="P118:P136" si="44">(D118*$D$3)+(E118*$E$3)+(F118*$F$3)+(G118*$G$3)+(H118*$H$3)+(I118*$I$3)+(J118*$J$3)+(K118*$K$3)+(L118*$L$3)+(M118*$M$3)+(N118*$N$3)</f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43"/>
        <v>0</v>
      </c>
      <c r="P119" s="36">
        <f t="shared" si="44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43"/>
        <v>0</v>
      </c>
      <c r="P120" s="36">
        <f t="shared" si="44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43"/>
        <v>0</v>
      </c>
      <c r="P121" s="36">
        <f t="shared" si="44"/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43"/>
        <v>0</v>
      </c>
      <c r="P122" s="36">
        <f t="shared" si="44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43"/>
        <v>0</v>
      </c>
      <c r="P123" s="36">
        <f t="shared" si="44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43"/>
        <v>0</v>
      </c>
      <c r="P124" s="36">
        <f t="shared" si="44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43"/>
        <v>0</v>
      </c>
      <c r="P125" s="36">
        <f t="shared" si="44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43"/>
        <v>0</v>
      </c>
      <c r="P126" s="36">
        <f t="shared" si="44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3"/>
        <v>0</v>
      </c>
      <c r="P127" s="36">
        <f t="shared" si="44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3"/>
        <v>0</v>
      </c>
      <c r="P128" s="36">
        <f t="shared" si="44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ref="O129" si="45">SUM(F129:N129)</f>
        <v>0</v>
      </c>
      <c r="P129" s="36">
        <f t="shared" si="44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ref="O130:O136" si="46">SUM(F130:N130)</f>
        <v>0</v>
      </c>
      <c r="P130" s="36">
        <f t="shared" si="44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6"/>
        <v>0</v>
      </c>
      <c r="P131" s="36">
        <f t="shared" si="44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46"/>
        <v>0</v>
      </c>
      <c r="P132" s="36">
        <f t="shared" si="44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6"/>
        <v>0</v>
      </c>
      <c r="P133" s="36">
        <f t="shared" si="44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6"/>
        <v>0</v>
      </c>
      <c r="P134" s="36">
        <f t="shared" si="44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6"/>
        <v>0</v>
      </c>
      <c r="P135" s="36">
        <f t="shared" si="44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46"/>
        <v>0</v>
      </c>
      <c r="P136" s="36">
        <f t="shared" si="44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ref="O137:O141" si="47">SUM(F137:N137)</f>
        <v>0</v>
      </c>
      <c r="P137" s="36">
        <f t="shared" si="34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7"/>
        <v>0</v>
      </c>
      <c r="P138" s="36">
        <f t="shared" si="34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7"/>
        <v>0</v>
      </c>
      <c r="P139" s="36">
        <f t="shared" si="34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7"/>
        <v>0</v>
      </c>
      <c r="P140" s="36">
        <f t="shared" si="34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7"/>
        <v>0</v>
      </c>
      <c r="P141" s="36">
        <f t="shared" si="34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ref="O142" si="48">SUM(F142:N142)</f>
        <v>0</v>
      </c>
      <c r="P142" s="36">
        <f t="shared" si="34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ref="O143:O147" si="49">SUM(F143:N143)</f>
        <v>0</v>
      </c>
      <c r="P143" s="36">
        <f t="shared" ref="P143:P148" si="50">(D143*$D$3)+(E143*$E$3)+(F143*$F$3)+(G143*$G$3)+(H143*$H$3)+(I143*$I$3)+(J143*$J$3)+(K143*$K$3)+(L143*$L$3)+(M143*$M$3)+(N143*$N$3)</f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9"/>
        <v>0</v>
      </c>
      <c r="P144" s="36">
        <f t="shared" si="50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9"/>
        <v>0</v>
      </c>
      <c r="P145" s="36">
        <f t="shared" si="50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9"/>
        <v>0</v>
      </c>
      <c r="P146" s="36">
        <f t="shared" si="50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49"/>
        <v>0</v>
      </c>
      <c r="P147" s="36">
        <f t="shared" si="50"/>
        <v>0</v>
      </c>
    </row>
    <row r="148" spans="2:16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ref="O148" si="51">SUM(F148:N148)</f>
        <v>0</v>
      </c>
      <c r="P148" s="36">
        <f t="shared" si="50"/>
        <v>0</v>
      </c>
    </row>
    <row r="149" spans="2:16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si="33"/>
        <v>0</v>
      </c>
      <c r="P149" s="36">
        <f t="shared" si="34"/>
        <v>0</v>
      </c>
    </row>
    <row r="150" spans="2:16" ht="10.8" thickBot="1">
      <c r="B150" s="37" t="s">
        <v>21</v>
      </c>
      <c r="C150" s="37">
        <f>SUM(C149:C149)</f>
        <v>0</v>
      </c>
      <c r="D150" s="37">
        <f t="shared" ref="D150:P150" si="52">SUM(D87:D149)</f>
        <v>0</v>
      </c>
      <c r="E150" s="37">
        <f t="shared" si="52"/>
        <v>0</v>
      </c>
      <c r="F150" s="37">
        <f t="shared" si="52"/>
        <v>0</v>
      </c>
      <c r="G150" s="40">
        <f t="shared" si="52"/>
        <v>100</v>
      </c>
      <c r="H150" s="40">
        <f t="shared" si="52"/>
        <v>0</v>
      </c>
      <c r="I150" s="40">
        <f t="shared" si="52"/>
        <v>3</v>
      </c>
      <c r="J150" s="40">
        <f t="shared" si="52"/>
        <v>0</v>
      </c>
      <c r="K150" s="40">
        <f t="shared" si="52"/>
        <v>3</v>
      </c>
      <c r="L150" s="40">
        <f t="shared" si="52"/>
        <v>0</v>
      </c>
      <c r="M150" s="40">
        <f t="shared" si="52"/>
        <v>21</v>
      </c>
      <c r="N150" s="40">
        <f t="shared" si="52"/>
        <v>0</v>
      </c>
      <c r="O150" s="41">
        <f t="shared" si="52"/>
        <v>127</v>
      </c>
      <c r="P150" s="42">
        <f t="shared" si="52"/>
        <v>71.5</v>
      </c>
    </row>
    <row r="153" spans="2:16" ht="10.8" thickBot="1">
      <c r="B153" s="32" t="s">
        <v>55</v>
      </c>
      <c r="C153" s="32"/>
      <c r="D153" s="32"/>
      <c r="E153" s="32"/>
      <c r="F153" s="33"/>
      <c r="G153" s="33"/>
      <c r="H153" s="33"/>
      <c r="I153" s="33"/>
      <c r="J153" s="33"/>
      <c r="K153" s="33"/>
      <c r="L153" s="33"/>
      <c r="M153" s="33"/>
      <c r="N153" s="33"/>
      <c r="O153" s="34"/>
      <c r="P153" s="34"/>
    </row>
    <row r="154" spans="2:16">
      <c r="B154" s="52" t="s">
        <v>72</v>
      </c>
      <c r="C154" s="57"/>
      <c r="D154" s="48"/>
      <c r="E154" s="48"/>
      <c r="F154" s="49">
        <v>2</v>
      </c>
      <c r="G154" s="53">
        <v>16</v>
      </c>
      <c r="H154" s="54"/>
      <c r="I154" s="55"/>
      <c r="J154" s="54"/>
      <c r="K154" s="53">
        <v>16</v>
      </c>
      <c r="L154" s="56"/>
      <c r="M154" s="53"/>
      <c r="N154" s="54">
        <v>2</v>
      </c>
      <c r="O154" s="110">
        <f>SUM(F154:N154)+(E154*18)+(D154*9)</f>
        <v>36</v>
      </c>
      <c r="P154" s="36">
        <f t="shared" ref="P154:P155" si="53">(D154*$D$3)+(E154*$E$3)+(F154*$F$3)+(G154*$G$3)+(H154*$H$3)+(I154*$I$3)+(J154*$J$3)+(K154*$K$3)+(L154*$L$3)+(M154*$M$3)+(N154*$N$3)</f>
        <v>24.2</v>
      </c>
    </row>
    <row r="155" spans="2:16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ref="O155" si="54">SUM(F155:N155)</f>
        <v>0</v>
      </c>
      <c r="P155" s="36">
        <f t="shared" si="53"/>
        <v>0</v>
      </c>
    </row>
    <row r="156" spans="2:16" ht="10.8" thickBot="1">
      <c r="B156" s="37" t="s">
        <v>21</v>
      </c>
      <c r="C156" s="37">
        <f>SUM(C155:C155)</f>
        <v>0</v>
      </c>
      <c r="D156" s="37">
        <f t="shared" ref="D156:P156" si="55">SUM(D154:D155)</f>
        <v>0</v>
      </c>
      <c r="E156" s="37">
        <f t="shared" si="55"/>
        <v>0</v>
      </c>
      <c r="F156" s="37">
        <f t="shared" si="55"/>
        <v>2</v>
      </c>
      <c r="G156" s="40">
        <f t="shared" si="55"/>
        <v>16</v>
      </c>
      <c r="H156" s="40">
        <f t="shared" si="55"/>
        <v>0</v>
      </c>
      <c r="I156" s="40">
        <f t="shared" si="55"/>
        <v>0</v>
      </c>
      <c r="J156" s="40">
        <f t="shared" si="55"/>
        <v>0</v>
      </c>
      <c r="K156" s="40">
        <f t="shared" si="55"/>
        <v>16</v>
      </c>
      <c r="L156" s="40">
        <f t="shared" si="55"/>
        <v>0</v>
      </c>
      <c r="M156" s="40">
        <f t="shared" si="55"/>
        <v>0</v>
      </c>
      <c r="N156" s="40">
        <f t="shared" si="55"/>
        <v>2</v>
      </c>
      <c r="O156" s="41">
        <f t="shared" si="55"/>
        <v>36</v>
      </c>
      <c r="P156" s="42">
        <f t="shared" si="55"/>
        <v>24.2</v>
      </c>
    </row>
    <row r="158" spans="2:16" hidden="1"/>
    <row r="159" spans="2:16" ht="10.8" hidden="1" thickBot="1">
      <c r="B159" s="32" t="s">
        <v>54</v>
      </c>
      <c r="C159" s="32"/>
      <c r="D159" s="32"/>
      <c r="E159" s="32"/>
      <c r="F159" s="33"/>
      <c r="G159" s="33"/>
      <c r="H159" s="33"/>
      <c r="I159" s="33"/>
      <c r="J159" s="33"/>
      <c r="K159" s="33"/>
      <c r="L159" s="33"/>
      <c r="M159" s="33"/>
      <c r="N159" s="33"/>
      <c r="O159" s="34"/>
      <c r="P159" s="34"/>
    </row>
    <row r="160" spans="2:16" hidden="1">
      <c r="B160" s="52"/>
      <c r="C160" s="5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 t="shared" ref="O160:O162" si="56">SUM(F160:N160)</f>
        <v>0</v>
      </c>
      <c r="P160" s="36">
        <f t="shared" ref="P160:P162" si="57">(D160*$D$3)+(E160*$E$3)+(F160*$F$3)+(G160*$G$3)+(H160*$H$3)+(I160*$I$3)+(J160*$J$3)+(K160*$K$3)+(L160*$L$3)+(M160*$M$3)+(N160*$N$3)</f>
        <v>0</v>
      </c>
    </row>
    <row r="161" spans="2:16" hidden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 t="shared" ref="O161" si="58">SUM(F161:N161)</f>
        <v>0</v>
      </c>
      <c r="P161" s="36">
        <f t="shared" si="57"/>
        <v>0</v>
      </c>
    </row>
    <row r="162" spans="2:16" hidden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si="56"/>
        <v>0</v>
      </c>
      <c r="P162" s="36">
        <f t="shared" si="57"/>
        <v>0</v>
      </c>
    </row>
    <row r="163" spans="2:16" ht="10.8" hidden="1" thickBot="1">
      <c r="B163" s="37" t="s">
        <v>21</v>
      </c>
      <c r="C163" s="37">
        <f>SUM(C162:C162)</f>
        <v>0</v>
      </c>
      <c r="D163" s="37">
        <f>SUM(D160:D162)</f>
        <v>0</v>
      </c>
      <c r="E163" s="37">
        <f>SUM(E160:E162)</f>
        <v>0</v>
      </c>
      <c r="F163" s="37">
        <f>SUM(F162:F162)</f>
        <v>0</v>
      </c>
      <c r="G163" s="40">
        <f t="shared" ref="G163:P163" si="59">SUM(G160:G162)</f>
        <v>0</v>
      </c>
      <c r="H163" s="40">
        <f t="shared" si="59"/>
        <v>0</v>
      </c>
      <c r="I163" s="40">
        <f t="shared" si="59"/>
        <v>0</v>
      </c>
      <c r="J163" s="40">
        <f t="shared" si="59"/>
        <v>0</v>
      </c>
      <c r="K163" s="40">
        <f t="shared" si="59"/>
        <v>0</v>
      </c>
      <c r="L163" s="40">
        <f t="shared" si="59"/>
        <v>0</v>
      </c>
      <c r="M163" s="40">
        <f t="shared" si="59"/>
        <v>0</v>
      </c>
      <c r="N163" s="40">
        <f t="shared" si="59"/>
        <v>0</v>
      </c>
      <c r="O163" s="41">
        <f t="shared" si="59"/>
        <v>0</v>
      </c>
      <c r="P163" s="42">
        <f t="shared" si="59"/>
        <v>0</v>
      </c>
    </row>
    <row r="164" spans="2:16" hidden="1"/>
    <row r="165" spans="2:16" hidden="1"/>
    <row r="166" spans="2:16" ht="10.8" hidden="1" thickBot="1">
      <c r="B166" s="32" t="s">
        <v>45</v>
      </c>
      <c r="C166" s="32"/>
      <c r="D166" s="32"/>
      <c r="E166" s="32"/>
      <c r="F166" s="33"/>
      <c r="G166" s="33"/>
      <c r="H166" s="33"/>
      <c r="I166" s="33"/>
      <c r="J166" s="33"/>
      <c r="K166" s="33"/>
      <c r="L166" s="33"/>
      <c r="M166" s="33"/>
      <c r="N166" s="33"/>
      <c r="O166" s="34"/>
      <c r="P166" s="34"/>
    </row>
    <row r="167" spans="2:16" hidden="1">
      <c r="B167" s="52" t="s">
        <v>72</v>
      </c>
      <c r="C167" s="5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110">
        <f>SUM(F167:N167)+(E167*18)+(D167*9)</f>
        <v>0</v>
      </c>
      <c r="P167" s="36">
        <f t="shared" ref="P167:P169" si="60">(D167*$D$3)+(E167*$E$3)+(F167*$F$3)+(G167*$G$3)+(H167*$H$3)+(I167*$I$3)+(J167*$J$3)+(K167*$K$3)+(L167*$L$3)+(M167*$M$3)+(N167*$N$3)</f>
        <v>0</v>
      </c>
    </row>
    <row r="168" spans="2:16" hidden="1">
      <c r="B168" s="52"/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 t="shared" ref="O168" si="61">SUM(F168:N168)</f>
        <v>0</v>
      </c>
      <c r="P168" s="36">
        <f t="shared" si="60"/>
        <v>0</v>
      </c>
    </row>
    <row r="169" spans="2:16" hidden="1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 t="shared" ref="O169" si="62">SUM(F169:N169)</f>
        <v>0</v>
      </c>
      <c r="P169" s="36">
        <f t="shared" si="60"/>
        <v>0</v>
      </c>
    </row>
    <row r="170" spans="2:16" ht="10.8" hidden="1" thickBot="1">
      <c r="B170" s="37" t="s">
        <v>21</v>
      </c>
      <c r="C170" s="37">
        <f>SUM(C169:C169)</f>
        <v>0</v>
      </c>
      <c r="D170" s="37">
        <f>SUM(D167:D169)</f>
        <v>0</v>
      </c>
      <c r="E170" s="37">
        <f>SUM(E167:E169)</f>
        <v>0</v>
      </c>
      <c r="F170" s="37">
        <f>SUM(F169:F169)</f>
        <v>0</v>
      </c>
      <c r="G170" s="40">
        <f t="shared" ref="G170:P170" si="63">SUM(G167:G169)</f>
        <v>0</v>
      </c>
      <c r="H170" s="40">
        <f t="shared" si="63"/>
        <v>0</v>
      </c>
      <c r="I170" s="40">
        <f t="shared" si="63"/>
        <v>0</v>
      </c>
      <c r="J170" s="40">
        <f t="shared" si="63"/>
        <v>0</v>
      </c>
      <c r="K170" s="40">
        <f t="shared" si="63"/>
        <v>0</v>
      </c>
      <c r="L170" s="40">
        <f t="shared" si="63"/>
        <v>0</v>
      </c>
      <c r="M170" s="40">
        <f t="shared" si="63"/>
        <v>0</v>
      </c>
      <c r="N170" s="40">
        <f t="shared" si="63"/>
        <v>0</v>
      </c>
      <c r="O170" s="41">
        <f t="shared" si="63"/>
        <v>0</v>
      </c>
      <c r="P170" s="42">
        <f t="shared" si="63"/>
        <v>0</v>
      </c>
    </row>
    <row r="171" spans="2:16" hidden="1"/>
    <row r="173" spans="2:16" ht="10.8" thickBot="1">
      <c r="B173" s="32" t="s">
        <v>52</v>
      </c>
      <c r="C173" s="32"/>
      <c r="D173" s="32"/>
      <c r="E173" s="32"/>
      <c r="F173" s="33"/>
      <c r="G173" s="33"/>
      <c r="H173" s="33"/>
      <c r="I173" s="33"/>
      <c r="J173" s="33"/>
      <c r="K173" s="33"/>
      <c r="L173" s="33"/>
      <c r="M173" s="33"/>
      <c r="N173" s="33"/>
      <c r="O173" s="34"/>
      <c r="P173" s="34"/>
    </row>
    <row r="174" spans="2:16" ht="11.25" customHeight="1">
      <c r="B174" s="52" t="s">
        <v>109</v>
      </c>
      <c r="C174" s="47"/>
      <c r="D174" s="48"/>
      <c r="E174" s="48"/>
      <c r="F174" s="49"/>
      <c r="G174" s="53">
        <v>5</v>
      </c>
      <c r="H174" s="54"/>
      <c r="I174" s="55"/>
      <c r="J174" s="54"/>
      <c r="K174" s="53"/>
      <c r="L174" s="56"/>
      <c r="M174" s="53"/>
      <c r="N174" s="54"/>
      <c r="O174" s="35">
        <f t="shared" ref="O174:O179" si="64">SUM(F174:N174)</f>
        <v>5</v>
      </c>
      <c r="P174" s="36">
        <f t="shared" ref="P174:P179" si="65">(D174*$D$3)+(E174*$E$3)+(F174*$F$3)+(G174*$G$3)+(H174*$H$3)+(I174*$I$3)+(J174*$J$3)+(K174*$K$3)+(L174*$L$3)+(M174*$M$3)+(N174*$N$3)</f>
        <v>1.25</v>
      </c>
    </row>
    <row r="175" spans="2:16" ht="11.25" customHeight="1">
      <c r="B175" s="52" t="s">
        <v>110</v>
      </c>
      <c r="C175" s="47"/>
      <c r="D175" s="48"/>
      <c r="E175" s="48"/>
      <c r="F175" s="49"/>
      <c r="G175" s="53">
        <v>67</v>
      </c>
      <c r="H175" s="54"/>
      <c r="I175" s="55"/>
      <c r="J175" s="54"/>
      <c r="K175" s="53"/>
      <c r="L175" s="56"/>
      <c r="M175" s="53"/>
      <c r="N175" s="54"/>
      <c r="O175" s="35">
        <f t="shared" ref="O175" si="66">SUM(F175:N175)</f>
        <v>67</v>
      </c>
      <c r="P175" s="36">
        <f t="shared" ref="P175" si="67">(D175*$D$3)+(E175*$E$3)+(F175*$F$3)+(G175*$G$3)+(H175*$H$3)+(I175*$I$3)+(J175*$J$3)+(K175*$K$3)+(L175*$L$3)+(M175*$M$3)+(N175*$N$3)</f>
        <v>16.75</v>
      </c>
    </row>
    <row r="176" spans="2:16" ht="11.25" customHeight="1">
      <c r="B176" s="52" t="s">
        <v>111</v>
      </c>
      <c r="C176" s="47"/>
      <c r="D176" s="48"/>
      <c r="E176" s="48"/>
      <c r="F176" s="49"/>
      <c r="G176" s="53"/>
      <c r="H176" s="54"/>
      <c r="I176" s="55"/>
      <c r="J176" s="54"/>
      <c r="K176" s="53"/>
      <c r="L176" s="56"/>
      <c r="M176" s="53">
        <v>2</v>
      </c>
      <c r="N176" s="54"/>
      <c r="O176" s="35">
        <f t="shared" ref="O176:O178" si="68">SUM(F176:N176)</f>
        <v>2</v>
      </c>
      <c r="P176" s="36">
        <f t="shared" ref="P176:P178" si="69">(D176*$D$3)+(E176*$E$3)+(F176*$F$3)+(G176*$G$3)+(H176*$H$3)+(I176*$I$3)+(J176*$J$3)+(K176*$K$3)+(L176*$L$3)+(M176*$M$3)+(N176*$N$3)</f>
        <v>4</v>
      </c>
    </row>
    <row r="177" spans="2:16" ht="11.25" customHeight="1">
      <c r="B177" s="52" t="s">
        <v>112</v>
      </c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>
        <v>3</v>
      </c>
      <c r="N177" s="54"/>
      <c r="O177" s="35">
        <f t="shared" si="68"/>
        <v>3</v>
      </c>
      <c r="P177" s="36">
        <f t="shared" si="69"/>
        <v>6</v>
      </c>
    </row>
    <row r="178" spans="2:16" ht="11.25" customHeight="1">
      <c r="B178" s="52" t="s">
        <v>113</v>
      </c>
      <c r="C178" s="47"/>
      <c r="D178" s="48"/>
      <c r="E178" s="48"/>
      <c r="F178" s="49"/>
      <c r="G178" s="53">
        <v>7</v>
      </c>
      <c r="H178" s="54"/>
      <c r="I178" s="55">
        <v>3</v>
      </c>
      <c r="J178" s="54"/>
      <c r="K178" s="53"/>
      <c r="L178" s="56"/>
      <c r="M178" s="53">
        <v>3</v>
      </c>
      <c r="N178" s="54"/>
      <c r="O178" s="35">
        <f t="shared" si="68"/>
        <v>13</v>
      </c>
      <c r="P178" s="36">
        <f t="shared" si="69"/>
        <v>9.25</v>
      </c>
    </row>
    <row r="179" spans="2:16" ht="11.25" customHeight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 t="shared" si="64"/>
        <v>0</v>
      </c>
      <c r="P179" s="36">
        <f t="shared" si="65"/>
        <v>0</v>
      </c>
    </row>
    <row r="180" spans="2:16" ht="10.8" thickBot="1">
      <c r="B180" s="37" t="s">
        <v>21</v>
      </c>
      <c r="C180" s="37">
        <f t="shared" ref="C180:P180" si="70">SUM(C174:C179)</f>
        <v>0</v>
      </c>
      <c r="D180" s="37">
        <f t="shared" si="70"/>
        <v>0</v>
      </c>
      <c r="E180" s="37">
        <f t="shared" si="70"/>
        <v>0</v>
      </c>
      <c r="F180" s="37">
        <f t="shared" si="70"/>
        <v>0</v>
      </c>
      <c r="G180" s="40">
        <f t="shared" si="70"/>
        <v>79</v>
      </c>
      <c r="H180" s="40">
        <f t="shared" si="70"/>
        <v>0</v>
      </c>
      <c r="I180" s="40">
        <f t="shared" si="70"/>
        <v>3</v>
      </c>
      <c r="J180" s="40">
        <f t="shared" si="70"/>
        <v>0</v>
      </c>
      <c r="K180" s="40">
        <f t="shared" si="70"/>
        <v>0</v>
      </c>
      <c r="L180" s="40">
        <f t="shared" si="70"/>
        <v>0</v>
      </c>
      <c r="M180" s="40">
        <f t="shared" si="70"/>
        <v>8</v>
      </c>
      <c r="N180" s="40">
        <f t="shared" si="70"/>
        <v>0</v>
      </c>
      <c r="O180" s="41">
        <f t="shared" si="70"/>
        <v>90</v>
      </c>
      <c r="P180" s="42">
        <f t="shared" si="70"/>
        <v>37.25</v>
      </c>
    </row>
    <row r="181" spans="2:16" ht="11.25" customHeight="1">
      <c r="B181" s="44"/>
      <c r="C181" s="44"/>
      <c r="D181" s="44"/>
      <c r="E181" s="44"/>
      <c r="F181" s="44"/>
      <c r="G181" s="45"/>
      <c r="H181" s="45"/>
      <c r="I181" s="45"/>
      <c r="J181" s="45"/>
      <c r="K181" s="45"/>
      <c r="L181" s="45"/>
      <c r="M181" s="45"/>
      <c r="N181" s="45"/>
      <c r="O181" s="50"/>
      <c r="P181" s="51"/>
    </row>
    <row r="182" spans="2:16" ht="11.25" hidden="1" customHeight="1"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</row>
    <row r="183" spans="2:16" ht="10.8" hidden="1" thickBot="1">
      <c r="B183" s="32" t="s">
        <v>44</v>
      </c>
      <c r="C183" s="32"/>
      <c r="D183" s="32"/>
      <c r="E183" s="32"/>
      <c r="F183" s="33"/>
      <c r="G183" s="33"/>
      <c r="H183" s="33"/>
      <c r="I183" s="33"/>
      <c r="J183" s="33"/>
      <c r="K183" s="33"/>
      <c r="L183" s="33"/>
      <c r="M183" s="33"/>
      <c r="N183" s="33"/>
      <c r="O183" s="34"/>
      <c r="P183" s="34"/>
    </row>
    <row r="184" spans="2:16" hidden="1">
      <c r="B184" s="52"/>
      <c r="C184" s="47"/>
      <c r="D184" s="48"/>
      <c r="E184" s="48"/>
      <c r="F184" s="49"/>
      <c r="G184" s="53"/>
      <c r="H184" s="54"/>
      <c r="I184" s="55"/>
      <c r="J184" s="54"/>
      <c r="K184" s="53"/>
      <c r="L184" s="56"/>
      <c r="M184" s="53"/>
      <c r="N184" s="54"/>
      <c r="O184" s="35">
        <f>SUM(F184:N184)</f>
        <v>0</v>
      </c>
      <c r="P184" s="36">
        <f t="shared" ref="P184:P186" si="71">(D184*$D$3)+(E184*$E$3)+(F184*$F$3)+(G184*$G$3)+(H184*$H$3)+(I184*$I$3)+(J184*$J$3)+(K184*$K$3)+(L184*$L$3)+(M184*$M$3)+(N184*$N$3)</f>
        <v>0</v>
      </c>
    </row>
    <row r="185" spans="2:16" hidden="1">
      <c r="B185" s="52"/>
      <c r="C185" s="47"/>
      <c r="D185" s="48"/>
      <c r="E185" s="48"/>
      <c r="F185" s="49"/>
      <c r="G185" s="53"/>
      <c r="H185" s="54"/>
      <c r="I185" s="55"/>
      <c r="J185" s="54"/>
      <c r="K185" s="53"/>
      <c r="L185" s="56"/>
      <c r="M185" s="53"/>
      <c r="N185" s="54"/>
      <c r="O185" s="35">
        <f>SUM(F185:N185)</f>
        <v>0</v>
      </c>
      <c r="P185" s="36">
        <f t="shared" si="71"/>
        <v>0</v>
      </c>
    </row>
    <row r="186" spans="2:16" hidden="1">
      <c r="B186" s="52"/>
      <c r="C186" s="47"/>
      <c r="D186" s="48"/>
      <c r="E186" s="48"/>
      <c r="F186" s="49"/>
      <c r="G186" s="53"/>
      <c r="H186" s="54"/>
      <c r="I186" s="55"/>
      <c r="J186" s="54"/>
      <c r="K186" s="53"/>
      <c r="L186" s="56"/>
      <c r="M186" s="53"/>
      <c r="N186" s="54"/>
      <c r="O186" s="35">
        <f>SUM(F186:N186)</f>
        <v>0</v>
      </c>
      <c r="P186" s="36">
        <f t="shared" si="71"/>
        <v>0</v>
      </c>
    </row>
    <row r="187" spans="2:16" ht="10.8" hidden="1" thickBot="1">
      <c r="B187" s="37" t="s">
        <v>21</v>
      </c>
      <c r="C187" s="37">
        <f t="shared" ref="C187:O187" si="72">SUM(C184:C186)</f>
        <v>0</v>
      </c>
      <c r="D187" s="37">
        <f t="shared" si="72"/>
        <v>0</v>
      </c>
      <c r="E187" s="37">
        <f t="shared" si="72"/>
        <v>0</v>
      </c>
      <c r="F187" s="37">
        <f t="shared" si="72"/>
        <v>0</v>
      </c>
      <c r="G187" s="40">
        <f t="shared" si="72"/>
        <v>0</v>
      </c>
      <c r="H187" s="40">
        <f t="shared" si="72"/>
        <v>0</v>
      </c>
      <c r="I187" s="40">
        <f t="shared" si="72"/>
        <v>0</v>
      </c>
      <c r="J187" s="40">
        <f t="shared" si="72"/>
        <v>0</v>
      </c>
      <c r="K187" s="40">
        <f t="shared" si="72"/>
        <v>0</v>
      </c>
      <c r="L187" s="40">
        <f t="shared" si="72"/>
        <v>0</v>
      </c>
      <c r="M187" s="40">
        <f t="shared" si="72"/>
        <v>0</v>
      </c>
      <c r="N187" s="40">
        <f t="shared" si="72"/>
        <v>0</v>
      </c>
      <c r="O187" s="41">
        <f t="shared" si="72"/>
        <v>0</v>
      </c>
      <c r="P187" s="42">
        <f>SUM(P184:P186)</f>
        <v>0</v>
      </c>
    </row>
    <row r="188" spans="2:16" ht="13.2">
      <c r="B188" s="2"/>
      <c r="C188" s="2"/>
      <c r="D188" s="2"/>
      <c r="E188" s="2"/>
      <c r="F188" s="43"/>
      <c r="G188" s="43"/>
      <c r="H188" s="43"/>
      <c r="I188" s="43"/>
      <c r="J188" s="43"/>
      <c r="K188" s="43"/>
      <c r="L188" s="43"/>
      <c r="M188" s="43"/>
      <c r="N188" s="43"/>
      <c r="O188" s="2"/>
      <c r="P188" s="2"/>
    </row>
    <row r="189" spans="2:16">
      <c r="M189" s="44" t="s">
        <v>21</v>
      </c>
      <c r="O189" s="45">
        <f>O187+O180+O170+O163+O156+O150+O83+O77+O44+O70+O38+O31+O19+O11</f>
        <v>1297</v>
      </c>
      <c r="P189" s="46">
        <f>P187+P180+P170+P163+P156+P150+P83+P77+P44+P70+P38+P31+P19+P11</f>
        <v>939.2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I20" sqref="I20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9" sqref="B9:N9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70" zoomScaleNormal="70" workbookViewId="0">
      <selection activeCell="D25" sqref="D25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83</v>
      </c>
      <c r="B4" s="167">
        <f>SUM(Botswana!O15)</f>
        <v>36</v>
      </c>
      <c r="C4" s="168">
        <f>SUM(Botswana!P15)</f>
        <v>10.75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SUM(Ghana!O34)</f>
        <v>1887</v>
      </c>
      <c r="C6" s="169">
        <f>SUM(Ghana!P34)</f>
        <v>871.84999999999991</v>
      </c>
      <c r="D6" s="162"/>
    </row>
    <row r="7" spans="1:4" ht="14.4">
      <c r="A7" s="166" t="s">
        <v>48</v>
      </c>
      <c r="B7" s="167">
        <f>SUM('Ivory Coast'!O11)</f>
        <v>714</v>
      </c>
      <c r="C7" s="168">
        <f>SUM('Ivory Coast'!P11)</f>
        <v>142.94999999999999</v>
      </c>
      <c r="D7" s="162"/>
    </row>
    <row r="8" spans="1:4" ht="14.4" hidden="1">
      <c r="A8" s="166" t="s">
        <v>25</v>
      </c>
      <c r="B8" s="172">
        <f>SUM(Kenya!O51)</f>
        <v>0</v>
      </c>
      <c r="C8" s="169">
        <f>SUM(Kenya!P51)</f>
        <v>0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 hidden="1">
      <c r="A10" s="166" t="s">
        <v>26</v>
      </c>
      <c r="B10" s="167">
        <f>SUM(Mauritius!O76)</f>
        <v>0</v>
      </c>
      <c r="C10" s="168">
        <f>SUM(Mauritius!P76)</f>
        <v>0</v>
      </c>
      <c r="D10" s="162"/>
    </row>
    <row r="11" spans="1:4" ht="14.4">
      <c r="A11" s="166" t="s">
        <v>34</v>
      </c>
      <c r="B11" s="172">
        <f>SUM(Nigeria!O50)</f>
        <v>577</v>
      </c>
      <c r="C11" s="169">
        <f>SUM(Nigeria!P50)</f>
        <v>381.75</v>
      </c>
      <c r="D11" s="162"/>
    </row>
    <row r="12" spans="1:4" ht="14.4">
      <c r="A12" s="166" t="s">
        <v>27</v>
      </c>
      <c r="B12" s="173">
        <f>SUM('South Africa'!O189)</f>
        <v>1297</v>
      </c>
      <c r="C12" s="168">
        <f>SUM('South Africa'!P189)</f>
        <v>939.2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4511</v>
      </c>
      <c r="C18" s="176">
        <f>SUM(C4:C17)</f>
        <v>2346.5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f>B18</f>
        <v>4511</v>
      </c>
      <c r="D27" s="67"/>
      <c r="E27" s="67"/>
    </row>
    <row r="28" spans="1:5">
      <c r="A28" s="67" t="s">
        <v>56</v>
      </c>
      <c r="B28" s="67">
        <v>5618</v>
      </c>
      <c r="D28" s="67"/>
      <c r="E28" s="67"/>
    </row>
    <row r="29" spans="1:5">
      <c r="A29" s="67" t="s">
        <v>57</v>
      </c>
      <c r="B29" s="67">
        <v>8658</v>
      </c>
      <c r="D29" s="67"/>
      <c r="E29" s="67"/>
    </row>
    <row r="30" spans="1:5">
      <c r="A30" s="67" t="s">
        <v>58</v>
      </c>
      <c r="B30" s="177">
        <v>7938</v>
      </c>
      <c r="C30" s="177"/>
      <c r="D30" s="177"/>
      <c r="E30" s="177"/>
    </row>
    <row r="31" spans="1:5">
      <c r="A31" s="67" t="s">
        <v>59</v>
      </c>
      <c r="B31" s="67">
        <v>3024</v>
      </c>
      <c r="D31" s="67"/>
    </row>
    <row r="32" spans="1:5">
      <c r="A32" s="67" t="s">
        <v>60</v>
      </c>
      <c r="B32" s="67">
        <v>6256</v>
      </c>
      <c r="D32" s="67"/>
    </row>
    <row r="33" spans="1:4">
      <c r="A33" s="67" t="s">
        <v>61</v>
      </c>
      <c r="B33" s="67">
        <v>7863</v>
      </c>
      <c r="D33" s="67"/>
    </row>
    <row r="34" spans="1:4">
      <c r="A34" s="67" t="s">
        <v>62</v>
      </c>
      <c r="B34" s="67">
        <v>13131</v>
      </c>
      <c r="D34" s="67"/>
    </row>
    <row r="35" spans="1:4">
      <c r="A35" s="67" t="s">
        <v>63</v>
      </c>
      <c r="B35" s="67">
        <v>16114</v>
      </c>
    </row>
    <row r="36" spans="1:4">
      <c r="A36" s="67" t="s">
        <v>64</v>
      </c>
      <c r="B36" s="67">
        <v>6433</v>
      </c>
    </row>
    <row r="37" spans="1:4">
      <c r="A37" s="67" t="s">
        <v>65</v>
      </c>
      <c r="B37" s="67">
        <v>4399</v>
      </c>
    </row>
    <row r="38" spans="1:4">
      <c r="A38" s="67" t="s">
        <v>66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2025-02-25T14:04:30Z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