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4\"/>
    </mc:Choice>
  </mc:AlternateContent>
  <xr:revisionPtr revIDLastSave="0" documentId="13_ncr:1_{B16A4ED1-FC8F-425C-A9F3-730C01C02D44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26" r:id="rId3"/>
    <sheet name="Ivory Coast" sheetId="14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14" l="1"/>
  <c r="O7" i="26"/>
  <c r="O146" i="19"/>
  <c r="O114" i="19"/>
  <c r="O54" i="19"/>
  <c r="O53" i="19"/>
  <c r="O52" i="19"/>
  <c r="O51" i="19"/>
  <c r="O50" i="19"/>
  <c r="O49" i="19"/>
  <c r="O44" i="19"/>
  <c r="O37" i="19"/>
  <c r="O25" i="8"/>
  <c r="O18" i="8"/>
  <c r="O11" i="8"/>
  <c r="O15" i="10"/>
  <c r="O14" i="10"/>
  <c r="O13" i="10"/>
  <c r="O12" i="10"/>
  <c r="O11" i="10"/>
  <c r="O10" i="10"/>
  <c r="P35" i="8" l="1"/>
  <c r="N35" i="8"/>
  <c r="M35" i="8"/>
  <c r="L35" i="8"/>
  <c r="K35" i="8"/>
  <c r="J35" i="8"/>
  <c r="I35" i="8"/>
  <c r="H35" i="8"/>
  <c r="G35" i="8"/>
  <c r="F35" i="8"/>
  <c r="E35" i="8"/>
  <c r="D35" i="8"/>
  <c r="C35" i="8"/>
  <c r="P34" i="8"/>
  <c r="O34" i="8"/>
  <c r="P33" i="8"/>
  <c r="O33" i="8"/>
  <c r="P32" i="8"/>
  <c r="O32" i="8"/>
  <c r="O35" i="8" l="1"/>
  <c r="P9" i="26"/>
  <c r="O9" i="26"/>
  <c r="P8" i="26"/>
  <c r="O8" i="26"/>
  <c r="P10" i="26"/>
  <c r="O10" i="26"/>
  <c r="N34" i="26"/>
  <c r="M34" i="26"/>
  <c r="L34" i="26"/>
  <c r="K34" i="26"/>
  <c r="J34" i="26"/>
  <c r="I34" i="26"/>
  <c r="H34" i="26"/>
  <c r="G34" i="26"/>
  <c r="F34" i="26"/>
  <c r="E34" i="26"/>
  <c r="D34" i="26"/>
  <c r="C34" i="26"/>
  <c r="P33" i="26"/>
  <c r="O33" i="26"/>
  <c r="P32" i="26"/>
  <c r="O32" i="26"/>
  <c r="P31" i="26"/>
  <c r="O31" i="26"/>
  <c r="N27" i="26"/>
  <c r="M27" i="26"/>
  <c r="L27" i="26"/>
  <c r="K27" i="26"/>
  <c r="J27" i="26"/>
  <c r="I27" i="26"/>
  <c r="H27" i="26"/>
  <c r="G27" i="26"/>
  <c r="F27" i="26"/>
  <c r="E27" i="26"/>
  <c r="D27" i="26"/>
  <c r="C27" i="26"/>
  <c r="P26" i="26"/>
  <c r="O26" i="26"/>
  <c r="P25" i="26"/>
  <c r="O25" i="26"/>
  <c r="P24" i="26"/>
  <c r="O24" i="26"/>
  <c r="P23" i="26"/>
  <c r="O23" i="26"/>
  <c r="N19" i="26"/>
  <c r="M19" i="26"/>
  <c r="L19" i="26"/>
  <c r="K19" i="26"/>
  <c r="J19" i="26"/>
  <c r="I19" i="26"/>
  <c r="H19" i="26"/>
  <c r="G19" i="26"/>
  <c r="F19" i="26"/>
  <c r="E19" i="26"/>
  <c r="D19" i="26"/>
  <c r="C19" i="26"/>
  <c r="P18" i="26"/>
  <c r="O18" i="26"/>
  <c r="P17" i="26"/>
  <c r="P19" i="26" s="1"/>
  <c r="O17" i="26"/>
  <c r="N13" i="26"/>
  <c r="M13" i="26"/>
  <c r="L13" i="26"/>
  <c r="K13" i="26"/>
  <c r="J13" i="26"/>
  <c r="I13" i="26"/>
  <c r="H13" i="26"/>
  <c r="G13" i="26"/>
  <c r="F13" i="26"/>
  <c r="E13" i="26"/>
  <c r="D13" i="26"/>
  <c r="C13" i="26"/>
  <c r="P12" i="26"/>
  <c r="O12" i="26"/>
  <c r="P11" i="26"/>
  <c r="O11" i="26"/>
  <c r="P7" i="26"/>
  <c r="O27" i="26" l="1"/>
  <c r="P27" i="26"/>
  <c r="O19" i="26"/>
  <c r="O34" i="26"/>
  <c r="P34" i="26"/>
  <c r="O13" i="26"/>
  <c r="P13" i="26"/>
  <c r="P37" i="26" s="1"/>
  <c r="C6" i="4" s="1"/>
  <c r="O101" i="19"/>
  <c r="O37" i="26" l="1"/>
  <c r="B6" i="4" s="1"/>
  <c r="O30" i="10"/>
  <c r="O8" i="10"/>
  <c r="P42" i="19"/>
  <c r="P54" i="19"/>
  <c r="P53" i="19"/>
  <c r="P52" i="19"/>
  <c r="P51" i="19"/>
  <c r="P50" i="19"/>
  <c r="P49" i="19"/>
  <c r="P48" i="19"/>
  <c r="O48" i="19"/>
  <c r="P47" i="19"/>
  <c r="O47" i="19"/>
  <c r="P46" i="19"/>
  <c r="O46" i="19"/>
  <c r="P45" i="19"/>
  <c r="O45" i="19"/>
  <c r="P44" i="19"/>
  <c r="P43" i="19"/>
  <c r="O43" i="19"/>
  <c r="O42" i="19"/>
  <c r="P41" i="19"/>
  <c r="O41" i="19"/>
  <c r="P40" i="19"/>
  <c r="O40" i="19"/>
  <c r="P39" i="19"/>
  <c r="O39" i="19"/>
  <c r="P38" i="19"/>
  <c r="O38" i="19"/>
  <c r="P37" i="19"/>
  <c r="P36" i="19"/>
  <c r="O36" i="19"/>
  <c r="P147" i="19"/>
  <c r="O147" i="19"/>
  <c r="P146" i="19"/>
  <c r="P145" i="19"/>
  <c r="O145" i="19"/>
  <c r="P11" i="25"/>
  <c r="O11" i="25"/>
  <c r="P115" i="19"/>
  <c r="O115" i="19"/>
  <c r="P116" i="19"/>
  <c r="O116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P24" i="18" s="1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O35" i="19"/>
  <c r="O39" i="18" l="1"/>
  <c r="O24" i="18"/>
  <c r="P39" i="18"/>
  <c r="F126" i="19"/>
  <c r="C5" i="4"/>
  <c r="B5" i="4"/>
  <c r="N13" i="25"/>
  <c r="M13" i="25"/>
  <c r="L13" i="25"/>
  <c r="K13" i="25"/>
  <c r="J13" i="25"/>
  <c r="I13" i="25"/>
  <c r="H13" i="25"/>
  <c r="G13" i="25"/>
  <c r="F13" i="25"/>
  <c r="E13" i="25"/>
  <c r="D13" i="25"/>
  <c r="C13" i="25"/>
  <c r="P12" i="25"/>
  <c r="O12" i="25"/>
  <c r="P10" i="25"/>
  <c r="O10" i="25"/>
  <c r="P9" i="25"/>
  <c r="O9" i="25"/>
  <c r="O137" i="19"/>
  <c r="O122" i="19"/>
  <c r="O61" i="19"/>
  <c r="O15" i="17"/>
  <c r="O16" i="10"/>
  <c r="P13" i="25" l="1"/>
  <c r="C4" i="4" s="1"/>
  <c r="O13" i="25"/>
  <c r="B4" i="4" s="1"/>
  <c r="F118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O25" i="10"/>
  <c r="P24" i="10"/>
  <c r="P26" i="10" s="1"/>
  <c r="O24" i="10"/>
  <c r="O26" i="10" s="1"/>
  <c r="P17" i="10"/>
  <c r="O17" i="10"/>
  <c r="P16" i="10"/>
  <c r="P15" i="10"/>
  <c r="P14" i="10"/>
  <c r="P13" i="10"/>
  <c r="P12" i="10"/>
  <c r="P11" i="10"/>
  <c r="P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26" i="8"/>
  <c r="O26" i="8"/>
  <c r="P11" i="8"/>
  <c r="P10" i="8"/>
  <c r="O10" i="8"/>
  <c r="P9" i="8"/>
  <c r="O9" i="8"/>
  <c r="P8" i="8"/>
  <c r="O8" i="8"/>
  <c r="P12" i="8"/>
  <c r="O12" i="8"/>
  <c r="N28" i="8"/>
  <c r="M28" i="8"/>
  <c r="L28" i="8"/>
  <c r="K28" i="8"/>
  <c r="J28" i="8"/>
  <c r="I28" i="8"/>
  <c r="H28" i="8"/>
  <c r="G28" i="8"/>
  <c r="F28" i="8"/>
  <c r="E28" i="8"/>
  <c r="D28" i="8"/>
  <c r="C28" i="8"/>
  <c r="P27" i="8"/>
  <c r="O27" i="8"/>
  <c r="P25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6" i="17"/>
  <c r="P9" i="17"/>
  <c r="P18" i="12"/>
  <c r="P16" i="12"/>
  <c r="P9" i="12"/>
  <c r="P101" i="19"/>
  <c r="P56" i="19"/>
  <c r="P55" i="19"/>
  <c r="P35" i="19"/>
  <c r="P15" i="18"/>
  <c r="P14" i="18"/>
  <c r="P30" i="18"/>
  <c r="P28" i="18"/>
  <c r="P9" i="18"/>
  <c r="P8" i="18"/>
  <c r="P7" i="18"/>
  <c r="P20" i="8"/>
  <c r="P19" i="8"/>
  <c r="P18" i="8"/>
  <c r="P13" i="8"/>
  <c r="P7" i="8"/>
  <c r="P9" i="20"/>
  <c r="P10" i="14"/>
  <c r="P9" i="14"/>
  <c r="P10" i="16"/>
  <c r="P9" i="16"/>
  <c r="P8" i="10"/>
  <c r="O12" i="24" l="1"/>
  <c r="B15" i="4" s="1"/>
  <c r="P12" i="24"/>
  <c r="C15" i="4" s="1"/>
  <c r="O46" i="18"/>
  <c r="P46" i="18"/>
  <c r="P28" i="8"/>
  <c r="O28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C97" i="19"/>
  <c r="D97" i="19"/>
  <c r="E97" i="19"/>
  <c r="F97" i="19"/>
  <c r="G97" i="19"/>
  <c r="H97" i="19"/>
  <c r="I97" i="19"/>
  <c r="J97" i="19"/>
  <c r="K97" i="19"/>
  <c r="L97" i="19"/>
  <c r="M97" i="19"/>
  <c r="N97" i="19"/>
  <c r="O69" i="19"/>
  <c r="P69" i="19"/>
  <c r="O70" i="19"/>
  <c r="P70" i="19"/>
  <c r="C71" i="19"/>
  <c r="D71" i="19"/>
  <c r="E71" i="19"/>
  <c r="F71" i="19"/>
  <c r="G71" i="19"/>
  <c r="H71" i="19"/>
  <c r="I71" i="19"/>
  <c r="J71" i="19"/>
  <c r="K71" i="19"/>
  <c r="L71" i="19"/>
  <c r="M71" i="19"/>
  <c r="N71" i="19"/>
  <c r="P11" i="19" l="1"/>
  <c r="O11" i="19"/>
  <c r="P71" i="19"/>
  <c r="P97" i="19"/>
  <c r="O97" i="19"/>
  <c r="O71" i="19"/>
  <c r="P38" i="10" l="1"/>
  <c r="P37" i="10"/>
  <c r="P36" i="10"/>
  <c r="P31" i="10"/>
  <c r="P30" i="10"/>
  <c r="P19" i="10"/>
  <c r="P18" i="10"/>
  <c r="P155" i="19"/>
  <c r="P154" i="19"/>
  <c r="P153" i="19"/>
  <c r="P148" i="19"/>
  <c r="P144" i="19"/>
  <c r="P139" i="19"/>
  <c r="P138" i="19"/>
  <c r="P137" i="19"/>
  <c r="P132" i="19"/>
  <c r="P131" i="19"/>
  <c r="P130" i="19"/>
  <c r="P125" i="19"/>
  <c r="P124" i="19"/>
  <c r="P123" i="19"/>
  <c r="P122" i="19"/>
  <c r="P117" i="19"/>
  <c r="P114" i="19"/>
  <c r="P109" i="19"/>
  <c r="P108" i="19"/>
  <c r="P103" i="19"/>
  <c r="P102" i="19"/>
  <c r="P64" i="19"/>
  <c r="P63" i="19"/>
  <c r="P62" i="19"/>
  <c r="P61" i="19"/>
  <c r="P30" i="19"/>
  <c r="P15" i="19"/>
  <c r="O15" i="19"/>
  <c r="O62" i="19" l="1"/>
  <c r="O138" i="19" l="1"/>
  <c r="O7" i="8" l="1"/>
  <c r="N126" i="19" l="1"/>
  <c r="M126" i="19"/>
  <c r="L126" i="19"/>
  <c r="K126" i="19"/>
  <c r="J126" i="19"/>
  <c r="I126" i="19"/>
  <c r="H126" i="19"/>
  <c r="G126" i="19"/>
  <c r="E126" i="19"/>
  <c r="D126" i="19"/>
  <c r="C126" i="19"/>
  <c r="O125" i="19"/>
  <c r="O124" i="19"/>
  <c r="O123" i="19"/>
  <c r="P126" i="19" l="1"/>
  <c r="O126" i="19"/>
  <c r="O63" i="19"/>
  <c r="O56" i="19" l="1"/>
  <c r="O55" i="19"/>
  <c r="E57" i="19"/>
  <c r="F57" i="19"/>
  <c r="G57" i="19"/>
  <c r="H57" i="19"/>
  <c r="I57" i="19"/>
  <c r="J57" i="19"/>
  <c r="K57" i="19"/>
  <c r="L57" i="19"/>
  <c r="M57" i="19"/>
  <c r="N57" i="19"/>
  <c r="E65" i="19"/>
  <c r="F65" i="19"/>
  <c r="G65" i="19"/>
  <c r="H65" i="19"/>
  <c r="I65" i="19"/>
  <c r="J65" i="19"/>
  <c r="K65" i="19"/>
  <c r="L65" i="19"/>
  <c r="M65" i="19"/>
  <c r="N65" i="19"/>
  <c r="O13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40" i="19"/>
  <c r="M140" i="19"/>
  <c r="L140" i="19"/>
  <c r="K140" i="19"/>
  <c r="J140" i="19"/>
  <c r="I140" i="19"/>
  <c r="H140" i="19"/>
  <c r="G140" i="19"/>
  <c r="F140" i="19"/>
  <c r="E140" i="19"/>
  <c r="D140" i="19"/>
  <c r="C140" i="19"/>
  <c r="O139" i="19"/>
  <c r="N118" i="19"/>
  <c r="M118" i="19"/>
  <c r="L118" i="19"/>
  <c r="K118" i="19"/>
  <c r="J118" i="19"/>
  <c r="I118" i="19"/>
  <c r="H118" i="19"/>
  <c r="G118" i="19"/>
  <c r="E118" i="19"/>
  <c r="D118" i="19"/>
  <c r="C118" i="19"/>
  <c r="O117" i="19"/>
  <c r="D57" i="19"/>
  <c r="C57" i="19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O148" i="19"/>
  <c r="O144" i="19"/>
  <c r="O102" i="19"/>
  <c r="O9" i="16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O155" i="19"/>
  <c r="O154" i="19"/>
  <c r="O153" i="19"/>
  <c r="N133" i="19"/>
  <c r="M133" i="19"/>
  <c r="L133" i="19"/>
  <c r="K133" i="19"/>
  <c r="J133" i="19"/>
  <c r="I133" i="19"/>
  <c r="H133" i="19"/>
  <c r="G133" i="19"/>
  <c r="F133" i="19"/>
  <c r="E133" i="19"/>
  <c r="D133" i="19"/>
  <c r="C133" i="19"/>
  <c r="O132" i="19"/>
  <c r="O130" i="19"/>
  <c r="N110" i="19"/>
  <c r="M110" i="19"/>
  <c r="L110" i="19"/>
  <c r="K110" i="19"/>
  <c r="J110" i="19"/>
  <c r="I110" i="19"/>
  <c r="H110" i="19"/>
  <c r="G110" i="19"/>
  <c r="F110" i="19"/>
  <c r="E110" i="19"/>
  <c r="D110" i="19"/>
  <c r="C110" i="19"/>
  <c r="O109" i="19"/>
  <c r="O108" i="19"/>
  <c r="N104" i="19"/>
  <c r="M104" i="19"/>
  <c r="L104" i="19"/>
  <c r="K104" i="19"/>
  <c r="J104" i="19"/>
  <c r="I104" i="19"/>
  <c r="H104" i="19"/>
  <c r="G104" i="19"/>
  <c r="F104" i="19"/>
  <c r="E104" i="19"/>
  <c r="D104" i="19"/>
  <c r="C104" i="19"/>
  <c r="O103" i="19"/>
  <c r="D65" i="19"/>
  <c r="C65" i="19"/>
  <c r="O64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4" i="8"/>
  <c r="N20" i="10"/>
  <c r="M20" i="10"/>
  <c r="L20" i="10"/>
  <c r="K20" i="10"/>
  <c r="J20" i="10"/>
  <c r="I20" i="10"/>
  <c r="H20" i="10"/>
  <c r="G20" i="10"/>
  <c r="F20" i="10"/>
  <c r="E20" i="10"/>
  <c r="D20" i="10"/>
  <c r="C20" i="10"/>
  <c r="N39" i="10"/>
  <c r="M39" i="10"/>
  <c r="L39" i="10"/>
  <c r="K39" i="10"/>
  <c r="J39" i="10"/>
  <c r="I39" i="10"/>
  <c r="H39" i="10"/>
  <c r="G39" i="10"/>
  <c r="F39" i="10"/>
  <c r="E39" i="10"/>
  <c r="D39" i="10"/>
  <c r="C39" i="10"/>
  <c r="O38" i="10"/>
  <c r="O37" i="10"/>
  <c r="O36" i="10"/>
  <c r="O18" i="10"/>
  <c r="O1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13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32" i="10"/>
  <c r="M32" i="10"/>
  <c r="L32" i="10"/>
  <c r="K32" i="10"/>
  <c r="J32" i="10"/>
  <c r="I32" i="10"/>
  <c r="H32" i="10"/>
  <c r="G32" i="10"/>
  <c r="F32" i="10"/>
  <c r="E32" i="10"/>
  <c r="D32" i="10"/>
  <c r="C32" i="10"/>
  <c r="O31" i="10"/>
  <c r="N21" i="8"/>
  <c r="M21" i="8"/>
  <c r="L21" i="8"/>
  <c r="K21" i="8"/>
  <c r="J21" i="8"/>
  <c r="I21" i="8"/>
  <c r="H21" i="8"/>
  <c r="G21" i="8"/>
  <c r="F21" i="8"/>
  <c r="E21" i="8"/>
  <c r="D21" i="8"/>
  <c r="C21" i="8"/>
  <c r="O20" i="8"/>
  <c r="O19" i="8"/>
  <c r="N14" i="8"/>
  <c r="M14" i="8"/>
  <c r="L14" i="8"/>
  <c r="K14" i="8"/>
  <c r="J14" i="8"/>
  <c r="I14" i="8"/>
  <c r="H14" i="8"/>
  <c r="F14" i="8"/>
  <c r="E14" i="8"/>
  <c r="D14" i="8"/>
  <c r="C14" i="8"/>
  <c r="P17" i="17"/>
  <c r="C9" i="4" s="1"/>
  <c r="O18" i="16" l="1"/>
  <c r="O21" i="8"/>
  <c r="O39" i="10"/>
  <c r="O11" i="14"/>
  <c r="B7" i="4" s="1"/>
  <c r="P11" i="14"/>
  <c r="C7" i="4" s="1"/>
  <c r="O32" i="10"/>
  <c r="P20" i="10"/>
  <c r="P32" i="10"/>
  <c r="O20" i="10"/>
  <c r="O17" i="17"/>
  <c r="B9" i="4" s="1"/>
  <c r="P19" i="12"/>
  <c r="C14" i="4" s="1"/>
  <c r="O19" i="12"/>
  <c r="B14" i="4" s="1"/>
  <c r="P14" i="8"/>
  <c r="P21" i="8"/>
  <c r="P38" i="8" s="1"/>
  <c r="O140" i="19"/>
  <c r="P118" i="19"/>
  <c r="P39" i="10"/>
  <c r="O14" i="8"/>
  <c r="P16" i="18"/>
  <c r="P10" i="18"/>
  <c r="P50" i="18" s="1"/>
  <c r="O16" i="18"/>
  <c r="O10" i="18"/>
  <c r="O31" i="18"/>
  <c r="O156" i="19"/>
  <c r="O104" i="19"/>
  <c r="O31" i="19"/>
  <c r="P57" i="19"/>
  <c r="P65" i="19"/>
  <c r="P149" i="19"/>
  <c r="O133" i="19"/>
  <c r="O110" i="19"/>
  <c r="P110" i="19"/>
  <c r="O65" i="19"/>
  <c r="P133" i="19"/>
  <c r="O57" i="19"/>
  <c r="O149" i="19"/>
  <c r="P140" i="19"/>
  <c r="P156" i="19"/>
  <c r="P104" i="19"/>
  <c r="O118" i="19"/>
  <c r="P31" i="19"/>
  <c r="O38" i="8" l="1"/>
  <c r="C10" i="4"/>
  <c r="O50" i="18"/>
  <c r="B11" i="4" s="1"/>
  <c r="P158" i="19"/>
  <c r="C12" i="4" s="1"/>
  <c r="O158" i="19"/>
  <c r="B12" i="4" s="1"/>
  <c r="B10" i="4"/>
  <c r="O41" i="10"/>
  <c r="B8" i="4" s="1"/>
  <c r="P41" i="10"/>
  <c r="C8" i="4" s="1"/>
  <c r="C11" i="4"/>
  <c r="B18" i="4" l="1"/>
  <c r="C35" i="4" s="1"/>
  <c r="C18" i="4"/>
</calcChain>
</file>

<file path=xl/sharedStrings.xml><?xml version="1.0" encoding="utf-8"?>
<sst xmlns="http://schemas.openxmlformats.org/spreadsheetml/2006/main" count="452" uniqueCount="147">
  <si>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</si>
  <si>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</si>
  <si>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</si>
  <si>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</si>
  <si>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</si>
  <si>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</si>
  <si>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</si>
  <si>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</si>
  <si>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</si>
  <si>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</si>
  <si>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</si>
  <si>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</si>
  <si>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</si>
  <si>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</si>
  <si>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</si>
  <si>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</si>
  <si>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</si>
  <si>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</si>
  <si>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</si>
  <si>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</si>
  <si>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</si>
  <si>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</si>
  <si>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</si>
  <si>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</si>
  <si>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</si>
  <si>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</si>
  <si>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</si>
  <si>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</si>
  <si>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</si>
  <si>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</si>
  <si>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</si>
  <si>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</si>
  <si>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</si>
  <si>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</si>
  <si>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</si>
  <si>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</si>
  <si>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</si>
  <si>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</si>
  <si>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</si>
  <si>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</si>
  <si>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</si>
  <si>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</si>
  <si>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</si>
  <si>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</si>
  <si>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</si>
  <si>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</si>
  <si>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</si>
  <si>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</si>
  <si>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</si>
  <si>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</si>
  <si>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</si>
  <si>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</si>
  <si>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</si>
  <si>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</si>
  <si>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</si>
  <si>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</si>
  <si>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</si>
  <si>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</si>
  <si>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</si>
  <si>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</si>
  <si>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</si>
  <si>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</si>
  <si>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</si>
  <si>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</si>
  <si>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</si>
  <si>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</si>
  <si>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</si>
  <si>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</si>
  <si>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</si>
  <si>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</si>
  <si>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</si>
  <si>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</si>
  <si>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</si>
  <si>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</si>
  <si>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</si>
  <si>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</si>
  <si>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</si>
  <si>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</si>
  <si>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</si>
  <si>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</si>
  <si>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</si>
  <si>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</si>
  <si>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</si>
  <si>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</si>
  <si>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</si>
  <si>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</si>
  <si>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</si>
  <si>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</si>
  <si>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</si>
  <si>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</si>
  <si>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</si>
  <si>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MONTH : February 2024</t>
  </si>
  <si>
    <t>MONTH : September 2024</t>
  </si>
  <si>
    <t>MATAJI SATYABHAMA DEVI DASI- MATAJI VINATA DEVI DASI- MATAJI AKUTI DEVI DASI</t>
  </si>
  <si>
    <t xml:space="preserve">GIFTSHOP </t>
  </si>
  <si>
    <t>PRABHU MANMOHAN/DRAUPADI DEVI DASI</t>
  </si>
  <si>
    <t>MADHURI RADHA DEVI DASI</t>
  </si>
  <si>
    <t>SSRG MANDIR</t>
  </si>
  <si>
    <t>Acyuta Kesava Dasa</t>
  </si>
  <si>
    <t>Congregation</t>
  </si>
  <si>
    <t>NEW JAGANNATHA PURI TEMPLE DURBAN</t>
  </si>
  <si>
    <t>Temple scores</t>
  </si>
  <si>
    <t>Damodar das (BCais)</t>
  </si>
  <si>
    <t xml:space="preserve">Radhakund devi dasi </t>
  </si>
  <si>
    <t>Team AGTSP</t>
  </si>
  <si>
    <t>Raghupati Raghav Das</t>
  </si>
  <si>
    <t>Devakinandan Das</t>
  </si>
  <si>
    <t>Sanatan Das</t>
  </si>
  <si>
    <t>Sukadev</t>
  </si>
  <si>
    <t>Nikunja Seva dasi</t>
  </si>
  <si>
    <t>The Brhat Mrdanga Team</t>
  </si>
  <si>
    <t xml:space="preserve">Radha Raman das </t>
  </si>
  <si>
    <t>Nitai Pada Kamala</t>
  </si>
  <si>
    <t>Srila Prabhupada's Warriors</t>
  </si>
  <si>
    <t>Ujjwal</t>
  </si>
  <si>
    <t>Bhakti Books (Takealot - Paramatma Das)</t>
  </si>
  <si>
    <t>Exclusive Books</t>
  </si>
  <si>
    <t>Padyavali Devi Dasi</t>
  </si>
  <si>
    <t>Hare Krishna Challengers</t>
  </si>
  <si>
    <t>Priya Kishori devi dasi</t>
  </si>
  <si>
    <t>SSRRT Book Counter</t>
  </si>
  <si>
    <t>Prabashnee Govender</t>
  </si>
  <si>
    <t>Induprabha devi dasi</t>
  </si>
  <si>
    <t>SSRRT Go to Goloka</t>
  </si>
  <si>
    <t>Nama Parayani devi dasi and Suddha Nama das</t>
  </si>
  <si>
    <t>Rasa-sthali Dasi</t>
  </si>
  <si>
    <t>Priya Radhika devi dasi</t>
  </si>
  <si>
    <t xml:space="preserve">Tilakini devi dasi </t>
  </si>
  <si>
    <t>TEMPLE: Ivory Coast - FRENCH Books</t>
  </si>
  <si>
    <t>Raganuga Bhakti Das</t>
  </si>
  <si>
    <t>Maharani devi dasi</t>
  </si>
  <si>
    <t>Bhahulasva Priti Das</t>
  </si>
  <si>
    <t>Caitanya Prema Das</t>
  </si>
  <si>
    <t>Pavitra Das</t>
  </si>
  <si>
    <t>Caitanya Bhagavat Das</t>
  </si>
  <si>
    <t>ISKCON Morc. St Andre - New Nilachal Dham Mandir</t>
  </si>
  <si>
    <t>ISKCON Flacq Mauritius     New Mayapur Dham</t>
  </si>
  <si>
    <t>SACRED STREET PARTY</t>
  </si>
  <si>
    <t>WEEKEND WARRIORS</t>
  </si>
  <si>
    <t>HARIKANTA DEVI DASI</t>
  </si>
  <si>
    <t>MOHANPRIYA DEVI DASI</t>
  </si>
  <si>
    <t>HANSA MATAJI</t>
  </si>
  <si>
    <t>RUKMA DASA</t>
  </si>
  <si>
    <t>UMAPATI DASA</t>
  </si>
  <si>
    <t>KARUNA RASA DASA</t>
  </si>
  <si>
    <t>PREMANANDA SHYAM DASA</t>
  </si>
  <si>
    <t xml:space="preserve">KRISHNA KIDS SENA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</si>
</sst>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2023</a:t>
            </a:r>
            <a:r>
              <a:rPr lang="en-ZA" baseline="0"/>
              <a:t> - 2024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2023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85323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2024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Summary!$C$27:$C$35</c:f>
              <c:numCache>
                <c:formatCode>General</c:formatCode>
                <c:ptCount val="9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7531</c:v>
                </c:pt>
                <c:pt idx="4">
                  <c:v>2624</c:v>
                </c:pt>
                <c:pt idx="5">
                  <c:v>5856</c:v>
                </c:pt>
                <c:pt idx="6">
                  <c:v>7463</c:v>
                </c:pt>
                <c:pt idx="7">
                  <c:v>12710</c:v>
                </c:pt>
                <c:pt idx="8">
                  <c:v>15665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7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Kenya</c:v>
                </c:pt>
                <c:pt idx="4">
                  <c:v>Mauritius</c:v>
                </c:pt>
                <c:pt idx="5">
                  <c:v>Nigeria</c:v>
                </c:pt>
                <c:pt idx="6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7"/>
                <c:pt idx="0">
                  <c:v>150</c:v>
                </c:pt>
                <c:pt idx="1" formatCode="0">
                  <c:v>2729</c:v>
                </c:pt>
                <c:pt idx="2">
                  <c:v>31</c:v>
                </c:pt>
                <c:pt idx="3" formatCode="0">
                  <c:v>321</c:v>
                </c:pt>
                <c:pt idx="4">
                  <c:v>8944</c:v>
                </c:pt>
                <c:pt idx="5" formatCode="0">
                  <c:v>1538</c:v>
                </c:pt>
                <c:pt idx="6" formatCode="0">
                  <c:v>1952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7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Kenya</c:v>
                </c:pt>
                <c:pt idx="4">
                  <c:v>Mauritius</c:v>
                </c:pt>
                <c:pt idx="5">
                  <c:v>Nigeria</c:v>
                </c:pt>
                <c:pt idx="6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7"/>
                <c:pt idx="0">
                  <c:v>44.25</c:v>
                </c:pt>
                <c:pt idx="1">
                  <c:v>1120.6500000000001</c:v>
                </c:pt>
                <c:pt idx="2">
                  <c:v>84.5</c:v>
                </c:pt>
                <c:pt idx="3">
                  <c:v>596.25</c:v>
                </c:pt>
                <c:pt idx="4">
                  <c:v>13503.5</c:v>
                </c:pt>
                <c:pt idx="5">
                  <c:v>1165.5</c:v>
                </c:pt>
                <c:pt idx="6">
                  <c:v>4148.55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3"/>
  <sheetViews>
    <sheetView tabSelected="1" workbookViewId="0">
      <selection activeCell="B22" sqref="B22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105</v>
      </c>
      <c r="C9" s="98"/>
      <c r="D9" s="90"/>
      <c r="E9" s="90"/>
      <c r="F9" s="135"/>
      <c r="G9" s="136">
        <v>26</v>
      </c>
      <c r="H9" s="137"/>
      <c r="I9" s="138"/>
      <c r="J9" s="137"/>
      <c r="K9" s="136">
        <v>4</v>
      </c>
      <c r="L9" s="139"/>
      <c r="M9" s="136"/>
      <c r="N9" s="137"/>
      <c r="O9" s="96">
        <f t="shared" ref="O9:O12" si="0">SUM(F9:N9)</f>
        <v>30</v>
      </c>
      <c r="P9" s="97">
        <f>(D9*$D$5)+(E9*$E$5)+(F9*$F$5)+(G9*$G$5)+(H9*$H$5)+(I9*$I$5)+(J9*$J$5)+(K9*$K$5)+(L9*$L$5)+(M9*$M$5)+(N9*$N$5)</f>
        <v>10.5</v>
      </c>
    </row>
    <row r="10" spans="2:16">
      <c r="B10" s="89" t="s">
        <v>106</v>
      </c>
      <c r="C10" s="98"/>
      <c r="D10" s="90"/>
      <c r="E10" s="90"/>
      <c r="F10" s="113"/>
      <c r="G10" s="114">
        <v>60</v>
      </c>
      <c r="H10" s="115"/>
      <c r="I10" s="94"/>
      <c r="J10" s="115"/>
      <c r="K10" s="114">
        <v>5</v>
      </c>
      <c r="L10" s="95"/>
      <c r="M10" s="114"/>
      <c r="N10" s="115"/>
      <c r="O10" s="96">
        <f t="shared" si="0"/>
        <v>65</v>
      </c>
      <c r="P10" s="97">
        <f>(D10*$D$5)+(E10*$E$5)+(F10*$F$5)+(G10*$G$5)+(H10*$H$5)+(I10*$I$5)+(J10*$J$5)+(K10*$K$5)+(L10*$L$5)+(M10*$M$5)+(N10*$N$5)</f>
        <v>20</v>
      </c>
    </row>
    <row r="11" spans="2:16">
      <c r="B11" s="89" t="s">
        <v>107</v>
      </c>
      <c r="C11" s="98"/>
      <c r="D11" s="90"/>
      <c r="E11" s="90"/>
      <c r="F11" s="113"/>
      <c r="G11" s="114">
        <v>55</v>
      </c>
      <c r="H11" s="115"/>
      <c r="I11" s="94"/>
      <c r="J11" s="115"/>
      <c r="K11" s="114"/>
      <c r="L11" s="95"/>
      <c r="M11" s="114"/>
      <c r="N11" s="115"/>
      <c r="O11" s="96">
        <f t="shared" ref="O11" si="1">SUM(F11:N11)</f>
        <v>55</v>
      </c>
      <c r="P11" s="97">
        <f t="shared" ref="P11" si="2">(F11*$F$5)+(G11*$G$5)+(H11*$H$5)+(I11*$I$5)+(J11*$J$5)+(K11*$K$5)+(L11*$L$5)+(M11*$M$5)+(N11*$N$5)</f>
        <v>13.75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ref="P12" si="3">(F12*$F$5)+(G12*$G$5)+(H12*$H$5)+(I12*$I$5)+(J12*$J$5)+(K12*$K$5)+(L12*$L$5)+(M12*$M$5)+(N12*$N$5)</f>
        <v>0</v>
      </c>
    </row>
    <row r="13" spans="2:16">
      <c r="B13" s="99" t="s">
        <v>21</v>
      </c>
      <c r="C13" s="99">
        <f t="shared" ref="C13:P13" si="4">SUM(C9:C12)</f>
        <v>0</v>
      </c>
      <c r="D13" s="99">
        <f t="shared" si="4"/>
        <v>0</v>
      </c>
      <c r="E13" s="99">
        <f t="shared" si="4"/>
        <v>0</v>
      </c>
      <c r="F13" s="99">
        <f t="shared" si="4"/>
        <v>0</v>
      </c>
      <c r="G13" s="99">
        <f t="shared" si="4"/>
        <v>141</v>
      </c>
      <c r="H13" s="99">
        <f t="shared" si="4"/>
        <v>0</v>
      </c>
      <c r="I13" s="99">
        <f t="shared" si="4"/>
        <v>0</v>
      </c>
      <c r="J13" s="99">
        <f t="shared" si="4"/>
        <v>0</v>
      </c>
      <c r="K13" s="99">
        <f t="shared" si="4"/>
        <v>9</v>
      </c>
      <c r="L13" s="99">
        <f t="shared" si="4"/>
        <v>0</v>
      </c>
      <c r="M13" s="99">
        <f t="shared" si="4"/>
        <v>0</v>
      </c>
      <c r="N13" s="99">
        <f t="shared" si="4"/>
        <v>0</v>
      </c>
      <c r="O13" s="99">
        <f t="shared" si="4"/>
        <v>150</v>
      </c>
      <c r="P13" s="99">
        <f t="shared" si="4"/>
        <v>44.25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7"/>
  <sheetViews>
    <sheetView zoomScaleNormal="100" workbookViewId="0">
      <selection activeCell="O7" sqref="O7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87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129</v>
      </c>
      <c r="C7" s="57"/>
      <c r="D7" s="48"/>
      <c r="E7" s="48">
        <v>1</v>
      </c>
      <c r="F7" s="49"/>
      <c r="G7" s="53">
        <v>350</v>
      </c>
      <c r="H7" s="54"/>
      <c r="I7" s="55">
        <v>84</v>
      </c>
      <c r="J7" s="54"/>
      <c r="K7" s="53"/>
      <c r="L7" s="56"/>
      <c r="M7" s="53"/>
      <c r="N7" s="54"/>
      <c r="O7" s="110">
        <f t="shared" ref="O7" si="0">SUM(F7:N7)+(E7*18)+(D7*9)</f>
        <v>452</v>
      </c>
      <c r="P7" s="36">
        <f>(D7*$D$3)+(E7*$E$3)+(F7*$F$3)+(G7*$G$3)+(H7*$H$3)+(I7*$I$3)+(J7*$J$3)+(K7*$K$3)+(L7*$L$3)+(M7*$M$3)+(N7*$N$3)</f>
        <v>201.5</v>
      </c>
    </row>
    <row r="8" spans="2:16">
      <c r="B8" s="52" t="s">
        <v>130</v>
      </c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>
        <v>20</v>
      </c>
      <c r="O8" s="35">
        <f t="shared" ref="O8:O9" si="1">SUM(F8:N8)</f>
        <v>20</v>
      </c>
      <c r="P8" s="36">
        <f t="shared" ref="P8:P9" si="2">(D8*$D$3)+(E8*$E$3)+(F8*$F$3)+(G8*$G$3)+(H8*$H$3)+(I8*$I$3)+(J8*$J$3)+(K8*$K$3)+(L8*$L$3)+(M8*$M$3)+(N8*$N$3)</f>
        <v>40</v>
      </c>
    </row>
    <row r="9" spans="2:16">
      <c r="B9" s="52" t="s">
        <v>131</v>
      </c>
      <c r="C9" s="47"/>
      <c r="D9" s="48"/>
      <c r="E9" s="48"/>
      <c r="F9" s="49"/>
      <c r="G9" s="53">
        <v>160</v>
      </c>
      <c r="H9" s="54"/>
      <c r="I9" s="55">
        <v>220</v>
      </c>
      <c r="J9" s="54"/>
      <c r="K9" s="53"/>
      <c r="L9" s="56"/>
      <c r="M9" s="53"/>
      <c r="N9" s="54"/>
      <c r="O9" s="35">
        <f t="shared" si="1"/>
        <v>380</v>
      </c>
      <c r="P9" s="36">
        <f t="shared" si="2"/>
        <v>150</v>
      </c>
    </row>
    <row r="10" spans="2:16">
      <c r="B10" s="52" t="s">
        <v>132</v>
      </c>
      <c r="C10" s="47"/>
      <c r="D10" s="48"/>
      <c r="E10" s="48"/>
      <c r="F10" s="49"/>
      <c r="G10" s="53">
        <v>200</v>
      </c>
      <c r="H10" s="54"/>
      <c r="I10" s="55">
        <v>137</v>
      </c>
      <c r="J10" s="54"/>
      <c r="K10" s="53"/>
      <c r="L10" s="56"/>
      <c r="M10" s="53"/>
      <c r="N10" s="54">
        <v>20</v>
      </c>
      <c r="O10" s="35">
        <f t="shared" ref="O10" si="3">SUM(F10:N10)</f>
        <v>357</v>
      </c>
      <c r="P10" s="36">
        <f t="shared" ref="P10" si="4">(D10*$D$3)+(E10*$E$3)+(F10*$F$3)+(G10*$G$3)+(H10*$H$3)+(I10*$I$3)+(J10*$J$3)+(K10*$K$3)+(L10*$L$3)+(M10*$M$3)+(N10*$N$3)</f>
        <v>158.5</v>
      </c>
    </row>
    <row r="11" spans="2:16">
      <c r="B11" s="52"/>
      <c r="C11" s="47"/>
      <c r="D11" s="48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35">
        <f t="shared" ref="O11:O12" si="5">SUM(F11:N11)</f>
        <v>0</v>
      </c>
      <c r="P11" s="36">
        <f t="shared" ref="P11:P12" si="6">(D11*$D$3)+(E11*$E$3)+(F11*$F$3)+(G11*$G$3)+(H11*$H$3)+(I11*$I$3)+(J11*$J$3)+(K11*$K$3)+(L11*$L$3)+(M11*$M$3)+(N11*$N$3)</f>
        <v>0</v>
      </c>
    </row>
    <row r="12" spans="2:16">
      <c r="B12" s="52"/>
      <c r="C12" s="47"/>
      <c r="D12" s="48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35">
        <f t="shared" si="5"/>
        <v>0</v>
      </c>
      <c r="P12" s="36">
        <f t="shared" si="6"/>
        <v>0</v>
      </c>
    </row>
    <row r="13" spans="2:16" ht="10.8" thickBot="1">
      <c r="B13" s="37" t="s">
        <v>21</v>
      </c>
      <c r="C13" s="37">
        <f t="shared" ref="C13:P13" si="7">SUM(C7:C12)</f>
        <v>0</v>
      </c>
      <c r="D13" s="37">
        <f t="shared" si="7"/>
        <v>0</v>
      </c>
      <c r="E13" s="37">
        <f t="shared" si="7"/>
        <v>1</v>
      </c>
      <c r="F13" s="37">
        <f t="shared" si="7"/>
        <v>0</v>
      </c>
      <c r="G13" s="37">
        <f t="shared" si="7"/>
        <v>710</v>
      </c>
      <c r="H13" s="37">
        <f t="shared" si="7"/>
        <v>0</v>
      </c>
      <c r="I13" s="37">
        <f t="shared" si="7"/>
        <v>441</v>
      </c>
      <c r="J13" s="37">
        <f t="shared" si="7"/>
        <v>0</v>
      </c>
      <c r="K13" s="37">
        <f t="shared" si="7"/>
        <v>0</v>
      </c>
      <c r="L13" s="37">
        <f t="shared" si="7"/>
        <v>0</v>
      </c>
      <c r="M13" s="37">
        <f t="shared" si="7"/>
        <v>0</v>
      </c>
      <c r="N13" s="37">
        <f t="shared" si="7"/>
        <v>40</v>
      </c>
      <c r="O13" s="100">
        <f t="shared" si="7"/>
        <v>1209</v>
      </c>
      <c r="P13" s="37">
        <f t="shared" si="7"/>
        <v>550</v>
      </c>
    </row>
    <row r="14" spans="2:16">
      <c r="F14" s="38"/>
      <c r="G14" s="38"/>
      <c r="H14" s="38"/>
      <c r="I14" s="38"/>
      <c r="J14" s="38"/>
      <c r="K14" s="38"/>
      <c r="L14" s="38"/>
      <c r="M14" s="38"/>
      <c r="N14" s="38"/>
    </row>
    <row r="16" spans="2:16" ht="10.8" thickBot="1">
      <c r="B16" s="32" t="s">
        <v>88</v>
      </c>
      <c r="C16" s="32"/>
      <c r="D16" s="32"/>
      <c r="E16" s="32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4"/>
    </row>
    <row r="17" spans="2:16">
      <c r="B17" s="52" t="s">
        <v>134</v>
      </c>
      <c r="C17" s="57"/>
      <c r="D17" s="48"/>
      <c r="E17" s="48"/>
      <c r="F17" s="49">
        <v>38</v>
      </c>
      <c r="G17" s="53">
        <v>27</v>
      </c>
      <c r="H17" s="54"/>
      <c r="I17" s="55">
        <v>4</v>
      </c>
      <c r="J17" s="54"/>
      <c r="K17" s="53"/>
      <c r="L17" s="56"/>
      <c r="M17" s="53"/>
      <c r="N17" s="54">
        <v>2</v>
      </c>
      <c r="O17" s="35">
        <f t="shared" ref="O17:O18" si="8">SUM(F17:N17)</f>
        <v>71</v>
      </c>
      <c r="P17" s="36">
        <f t="shared" ref="P17:P18" si="9">(D17*$D$3)+(E17*$E$3)+(F17*$F$3)+(G17*$G$3)+(H17*$H$3)+(I17*$I$3)+(J17*$J$3)+(K17*$K$3)+(L17*$L$3)+(M17*$M$3)+(N17*$N$3)</f>
        <v>16.55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8"/>
        <v>0</v>
      </c>
      <c r="P18" s="36">
        <f t="shared" si="9"/>
        <v>0</v>
      </c>
    </row>
    <row r="19" spans="2:16" ht="10.8" thickBot="1">
      <c r="B19" s="37" t="s">
        <v>21</v>
      </c>
      <c r="C19" s="37">
        <f>SUM(C18:C18)</f>
        <v>0</v>
      </c>
      <c r="D19" s="37">
        <f>SUM(D17:D18)</f>
        <v>0</v>
      </c>
      <c r="E19" s="37">
        <f>SUM(E17:E18)</f>
        <v>0</v>
      </c>
      <c r="F19" s="37">
        <f>SUM(F18:F18)</f>
        <v>0</v>
      </c>
      <c r="G19" s="40">
        <f t="shared" ref="G19:P19" si="10">SUM(G17:G18)</f>
        <v>27</v>
      </c>
      <c r="H19" s="40">
        <f t="shared" si="10"/>
        <v>0</v>
      </c>
      <c r="I19" s="40">
        <f t="shared" si="10"/>
        <v>4</v>
      </c>
      <c r="J19" s="40">
        <f t="shared" si="10"/>
        <v>0</v>
      </c>
      <c r="K19" s="40">
        <f t="shared" si="10"/>
        <v>0</v>
      </c>
      <c r="L19" s="40">
        <f t="shared" si="10"/>
        <v>0</v>
      </c>
      <c r="M19" s="40">
        <f t="shared" si="10"/>
        <v>0</v>
      </c>
      <c r="N19" s="40">
        <f t="shared" si="10"/>
        <v>2</v>
      </c>
      <c r="O19" s="41">
        <f t="shared" si="10"/>
        <v>71</v>
      </c>
      <c r="P19" s="42">
        <f t="shared" si="10"/>
        <v>16.55</v>
      </c>
    </row>
    <row r="21" spans="2:16" hidden="1"/>
    <row r="22" spans="2:16" ht="10.8" hidden="1" thickBot="1">
      <c r="B22" s="32" t="s">
        <v>89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 hidden="1">
      <c r="B23" s="52" t="s">
        <v>47</v>
      </c>
      <c r="C23" s="5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ref="O23:O26" si="11">SUM(F23:N23)</f>
        <v>0</v>
      </c>
      <c r="P23" s="36">
        <f t="shared" ref="P23:P26" si="12">(D23*$D$3)+(E23*$E$3)+(F23*$F$3)+(G23*$G$3)+(H23*$H$3)+(I23*$I$3)+(J23*$J$3)+(K23*$K$3)+(L23*$L$3)+(M23*$M$3)+(N23*$N$3)</f>
        <v>0</v>
      </c>
    </row>
    <row r="24" spans="2:16" hidden="1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11"/>
        <v>0</v>
      </c>
      <c r="P24" s="36">
        <f t="shared" si="12"/>
        <v>0</v>
      </c>
    </row>
    <row r="25" spans="2:16" hidden="1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11"/>
        <v>0</v>
      </c>
      <c r="P25" s="36">
        <f t="shared" si="12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11"/>
        <v>0</v>
      </c>
      <c r="P26" s="36">
        <f t="shared" si="12"/>
        <v>0</v>
      </c>
    </row>
    <row r="27" spans="2:16" ht="10.8" hidden="1" thickBot="1">
      <c r="B27" s="37" t="s">
        <v>21</v>
      </c>
      <c r="C27" s="37">
        <f>SUM(C26:C26)</f>
        <v>0</v>
      </c>
      <c r="D27" s="37">
        <f>SUM(D23:D26)</f>
        <v>0</v>
      </c>
      <c r="E27" s="37">
        <f>SUM(E23:E26)</f>
        <v>0</v>
      </c>
      <c r="F27" s="37">
        <f>SUM(F26:F26)</f>
        <v>0</v>
      </c>
      <c r="G27" s="40">
        <f t="shared" ref="G27:P27" si="13">SUM(G23:G26)</f>
        <v>0</v>
      </c>
      <c r="H27" s="40">
        <f t="shared" si="13"/>
        <v>0</v>
      </c>
      <c r="I27" s="40">
        <f t="shared" si="13"/>
        <v>0</v>
      </c>
      <c r="J27" s="40">
        <f t="shared" si="13"/>
        <v>0</v>
      </c>
      <c r="K27" s="40">
        <f t="shared" si="13"/>
        <v>0</v>
      </c>
      <c r="L27" s="40">
        <f t="shared" si="13"/>
        <v>0</v>
      </c>
      <c r="M27" s="40">
        <f t="shared" si="13"/>
        <v>0</v>
      </c>
      <c r="N27" s="40">
        <f t="shared" si="13"/>
        <v>0</v>
      </c>
      <c r="O27" s="41">
        <f t="shared" si="13"/>
        <v>0</v>
      </c>
      <c r="P27" s="42">
        <f t="shared" si="13"/>
        <v>0</v>
      </c>
    </row>
    <row r="28" spans="2:16" hidden="1"/>
    <row r="29" spans="2:16">
      <c r="B29" s="44"/>
      <c r="C29" s="44"/>
      <c r="D29" s="44"/>
      <c r="E29" s="44"/>
      <c r="F29" s="44"/>
      <c r="G29" s="45"/>
      <c r="H29" s="45"/>
      <c r="I29" s="45"/>
      <c r="J29" s="45"/>
      <c r="K29" s="45"/>
      <c r="L29" s="45"/>
      <c r="M29" s="45"/>
      <c r="N29" s="45"/>
      <c r="O29" s="50"/>
      <c r="P29" s="51"/>
    </row>
    <row r="30" spans="2:16" ht="10.8" thickBot="1">
      <c r="B30" s="32" t="s">
        <v>90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>
      <c r="B31" s="52" t="s">
        <v>133</v>
      </c>
      <c r="C31" s="57"/>
      <c r="D31" s="48"/>
      <c r="E31" s="48"/>
      <c r="F31" s="49">
        <v>421</v>
      </c>
      <c r="G31" s="53">
        <v>106</v>
      </c>
      <c r="H31" s="54"/>
      <c r="I31" s="55">
        <v>875</v>
      </c>
      <c r="J31" s="54"/>
      <c r="K31" s="53"/>
      <c r="L31" s="56">
        <v>46</v>
      </c>
      <c r="M31" s="53"/>
      <c r="N31" s="54">
        <v>1</v>
      </c>
      <c r="O31" s="35">
        <f t="shared" ref="O31:O33" si="14">SUM(F31:N31)</f>
        <v>1449</v>
      </c>
      <c r="P31" s="36">
        <f t="shared" ref="P31:P33" si="15">(D31*$D$3)+(E31*$E$3)+(F31*$F$3)+(G31*$G$3)+(H31*$H$3)+(I31*$I$3)+(J31*$J$3)+(K31*$K$3)+(L31*$L$3)+(M31*$M$3)+(N31*$N$3)</f>
        <v>554.1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4"/>
        <v>0</v>
      </c>
      <c r="P32" s="36">
        <f t="shared" si="15"/>
        <v>0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14"/>
        <v>0</v>
      </c>
      <c r="P33" s="36">
        <f t="shared" si="15"/>
        <v>0</v>
      </c>
    </row>
    <row r="34" spans="2:16" ht="10.8" thickBot="1">
      <c r="B34" s="37" t="s">
        <v>21</v>
      </c>
      <c r="C34" s="37">
        <f t="shared" ref="C34:P34" si="16">SUM(C31:C33)</f>
        <v>0</v>
      </c>
      <c r="D34" s="37">
        <f t="shared" si="16"/>
        <v>0</v>
      </c>
      <c r="E34" s="37">
        <f t="shared" si="16"/>
        <v>0</v>
      </c>
      <c r="F34" s="37">
        <f t="shared" si="16"/>
        <v>421</v>
      </c>
      <c r="G34" s="40">
        <f t="shared" si="16"/>
        <v>106</v>
      </c>
      <c r="H34" s="40">
        <f t="shared" si="16"/>
        <v>0</v>
      </c>
      <c r="I34" s="40">
        <f t="shared" si="16"/>
        <v>875</v>
      </c>
      <c r="J34" s="40">
        <f t="shared" si="16"/>
        <v>0</v>
      </c>
      <c r="K34" s="40">
        <f t="shared" si="16"/>
        <v>0</v>
      </c>
      <c r="L34" s="40">
        <f t="shared" si="16"/>
        <v>46</v>
      </c>
      <c r="M34" s="40">
        <f t="shared" si="16"/>
        <v>0</v>
      </c>
      <c r="N34" s="40">
        <f t="shared" si="16"/>
        <v>1</v>
      </c>
      <c r="O34" s="41">
        <f t="shared" si="16"/>
        <v>1449</v>
      </c>
      <c r="P34" s="42">
        <f t="shared" si="16"/>
        <v>554.1</v>
      </c>
    </row>
    <row r="35" spans="2:16">
      <c r="B35" s="44"/>
      <c r="C35" s="44"/>
      <c r="D35" s="44"/>
      <c r="E35" s="44"/>
      <c r="F35" s="44"/>
      <c r="G35" s="45"/>
      <c r="H35" s="45"/>
      <c r="I35" s="45"/>
      <c r="J35" s="45"/>
      <c r="K35" s="45"/>
      <c r="L35" s="45"/>
      <c r="M35" s="45"/>
      <c r="N35" s="45"/>
      <c r="O35" s="50"/>
      <c r="P35" s="51"/>
    </row>
    <row r="36" spans="2:16" ht="13.2">
      <c r="B36" s="2"/>
      <c r="C36" s="2"/>
      <c r="D36" s="2"/>
      <c r="E36" s="2"/>
      <c r="F36" s="43"/>
      <c r="G36" s="43"/>
      <c r="H36" s="43"/>
      <c r="I36" s="43"/>
      <c r="J36" s="43"/>
      <c r="K36" s="43"/>
      <c r="L36" s="43"/>
      <c r="M36" s="43"/>
      <c r="N36" s="43"/>
      <c r="O36" s="2"/>
      <c r="P36" s="2"/>
    </row>
    <row r="37" spans="2:16">
      <c r="M37" s="44" t="s">
        <v>21</v>
      </c>
      <c r="O37" s="45">
        <f>O13+O19+O27+O34</f>
        <v>2729</v>
      </c>
      <c r="P37" s="46">
        <f>P13+P19+P27+P34</f>
        <v>1120.6500000000001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workbookViewId="0">
      <selection activeCell="O9" sqref="O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128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101</v>
      </c>
      <c r="C9" s="98"/>
      <c r="D9" s="90"/>
      <c r="E9" s="90">
        <v>1</v>
      </c>
      <c r="F9" s="113"/>
      <c r="G9" s="114"/>
      <c r="H9" s="115"/>
      <c r="I9" s="94">
        <v>7</v>
      </c>
      <c r="J9" s="115"/>
      <c r="K9" s="114">
        <v>3</v>
      </c>
      <c r="L9" s="95"/>
      <c r="M9" s="114"/>
      <c r="N9" s="115">
        <v>3</v>
      </c>
      <c r="O9" s="110">
        <f t="shared" ref="O9" si="0">SUM(F9:N9)+(E9*18)+(D9*9)</f>
        <v>31</v>
      </c>
      <c r="P9" s="97">
        <f>(D9*$D$5)+(E9*$E$5)+(F9*$F$5)+(G9*$G$5)+(H9*$H$5)+(I9*$I$5)+(J9*$J$5)+(K9*$K$5)+(L9*$L$5)+(M9*$M$5)+(N9*$N$5)</f>
        <v>84.5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1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7</v>
      </c>
      <c r="J11" s="99">
        <f t="shared" si="2"/>
        <v>0</v>
      </c>
      <c r="K11" s="99">
        <f t="shared" si="2"/>
        <v>3</v>
      </c>
      <c r="L11" s="99">
        <f t="shared" si="2"/>
        <v>0</v>
      </c>
      <c r="M11" s="99">
        <f t="shared" si="2"/>
        <v>0</v>
      </c>
      <c r="N11" s="99">
        <f t="shared" si="2"/>
        <v>3</v>
      </c>
      <c r="O11" s="99">
        <f t="shared" si="2"/>
        <v>31</v>
      </c>
      <c r="P11" s="99">
        <f t="shared" si="2"/>
        <v>84.5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41"/>
  <sheetViews>
    <sheetView workbookViewId="0">
      <selection activeCell="O13" sqref="O13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92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137</v>
      </c>
      <c r="C8" s="134"/>
      <c r="D8" s="47"/>
      <c r="E8" s="48"/>
      <c r="F8" s="49"/>
      <c r="G8" s="53">
        <v>20</v>
      </c>
      <c r="H8" s="54"/>
      <c r="I8" s="55">
        <v>5</v>
      </c>
      <c r="J8" s="54"/>
      <c r="K8" s="53">
        <v>20</v>
      </c>
      <c r="L8" s="56"/>
      <c r="M8" s="53"/>
      <c r="N8" s="54"/>
      <c r="O8" s="110">
        <f>SUM(F8:N8)+(E8*18)+(D8*9)</f>
        <v>45</v>
      </c>
      <c r="P8" s="36">
        <f t="shared" ref="P8" si="0">(D8*$D$4)+(E8*$E$4)+(F8*$F$4)+(G8*$G$4)+(H8*$H$4)+(I8*$I$4)+(J8*$J$4)+(K8*$K$4)+(L8*$L$4)+(M8*$M$4)+(N8*$N$4)</f>
        <v>27.5</v>
      </c>
    </row>
    <row r="9" spans="2:16">
      <c r="B9" s="52" t="s">
        <v>138</v>
      </c>
      <c r="C9" s="134"/>
      <c r="D9" s="47"/>
      <c r="E9" s="48"/>
      <c r="F9" s="49"/>
      <c r="G9" s="53">
        <v>42</v>
      </c>
      <c r="H9" s="54"/>
      <c r="I9" s="55"/>
      <c r="J9" s="54"/>
      <c r="K9" s="53">
        <v>5</v>
      </c>
      <c r="L9" s="56"/>
      <c r="M9" s="53"/>
      <c r="N9" s="54">
        <v>3</v>
      </c>
      <c r="O9" s="110">
        <f t="shared" ref="O9:O17" si="1">SUM(F9:N9)</f>
        <v>50</v>
      </c>
      <c r="P9" s="36">
        <f t="shared" ref="P9:P17" si="2">(D9*$D$4)+(E9*$E$4)+(F9*$F$4)+(G9*$G$4)+(H9*$H$4)+(I9*$I$4)+(J9*$J$4)+(K9*$K$4)+(L9*$L$4)+(M9*$M$4)+(N9*$N$4)</f>
        <v>21.5</v>
      </c>
    </row>
    <row r="10" spans="2:16">
      <c r="B10" s="52" t="s">
        <v>139</v>
      </c>
      <c r="C10" s="134"/>
      <c r="D10" s="47"/>
      <c r="E10" s="48">
        <v>1</v>
      </c>
      <c r="F10" s="49"/>
      <c r="G10" s="53"/>
      <c r="H10" s="54"/>
      <c r="I10" s="55"/>
      <c r="J10" s="54"/>
      <c r="K10" s="53"/>
      <c r="L10" s="56"/>
      <c r="M10" s="53"/>
      <c r="N10" s="54"/>
      <c r="O10" s="110">
        <f>SUM(F10:N10)+(E10*18)+(D10*9)</f>
        <v>18</v>
      </c>
      <c r="P10" s="36">
        <f t="shared" si="2"/>
        <v>72</v>
      </c>
    </row>
    <row r="11" spans="2:16">
      <c r="B11" s="52" t="s">
        <v>140</v>
      </c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>
        <v>2</v>
      </c>
      <c r="O11" s="110">
        <f t="shared" ref="O11:O15" si="3">SUM(F11:N11)+(E11*18)+(D11*9)</f>
        <v>2</v>
      </c>
      <c r="P11" s="36">
        <f t="shared" si="2"/>
        <v>4</v>
      </c>
    </row>
    <row r="12" spans="2:16">
      <c r="B12" s="52" t="s">
        <v>141</v>
      </c>
      <c r="C12" s="134"/>
      <c r="D12" s="47"/>
      <c r="E12" s="48"/>
      <c r="F12" s="49">
        <v>30</v>
      </c>
      <c r="G12" s="53"/>
      <c r="H12" s="54"/>
      <c r="I12" s="55"/>
      <c r="J12" s="54"/>
      <c r="K12" s="53"/>
      <c r="L12" s="56"/>
      <c r="M12" s="53"/>
      <c r="N12" s="54"/>
      <c r="O12" s="110">
        <f t="shared" si="3"/>
        <v>30</v>
      </c>
      <c r="P12" s="36">
        <f t="shared" si="2"/>
        <v>3</v>
      </c>
    </row>
    <row r="13" spans="2:16">
      <c r="B13" s="52" t="s">
        <v>142</v>
      </c>
      <c r="C13" s="134"/>
      <c r="D13" s="47"/>
      <c r="E13" s="48">
        <v>5</v>
      </c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si="3"/>
        <v>90</v>
      </c>
      <c r="P13" s="36">
        <f t="shared" si="2"/>
        <v>360</v>
      </c>
    </row>
    <row r="14" spans="2:16">
      <c r="B14" s="52" t="s">
        <v>143</v>
      </c>
      <c r="C14" s="134"/>
      <c r="D14" s="47"/>
      <c r="E14" s="48">
        <v>1</v>
      </c>
      <c r="F14" s="49"/>
      <c r="G14" s="53"/>
      <c r="H14" s="54"/>
      <c r="I14" s="55"/>
      <c r="J14" s="54"/>
      <c r="K14" s="53"/>
      <c r="L14" s="56"/>
      <c r="M14" s="53"/>
      <c r="N14" s="54">
        <v>2</v>
      </c>
      <c r="O14" s="110">
        <f t="shared" si="3"/>
        <v>20</v>
      </c>
      <c r="P14" s="36">
        <f t="shared" si="2"/>
        <v>76</v>
      </c>
    </row>
    <row r="15" spans="2:16">
      <c r="B15" s="52" t="s">
        <v>144</v>
      </c>
      <c r="C15" s="134"/>
      <c r="D15" s="47"/>
      <c r="E15" s="48"/>
      <c r="F15" s="49"/>
      <c r="G15" s="53">
        <v>2</v>
      </c>
      <c r="H15" s="54"/>
      <c r="I15" s="55"/>
      <c r="J15" s="54"/>
      <c r="K15" s="53">
        <v>2</v>
      </c>
      <c r="L15" s="56"/>
      <c r="M15" s="53"/>
      <c r="N15" s="54"/>
      <c r="O15" s="110">
        <f t="shared" si="3"/>
        <v>4</v>
      </c>
      <c r="P15" s="36">
        <f t="shared" si="2"/>
        <v>2.5</v>
      </c>
    </row>
    <row r="16" spans="2:16">
      <c r="B16" s="52" t="s">
        <v>145</v>
      </c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>
        <v>6</v>
      </c>
      <c r="O16" s="110">
        <f>SUM(F16:N16)+(E16*18)+(D16*9)</f>
        <v>6</v>
      </c>
      <c r="P16" s="36">
        <f t="shared" si="2"/>
        <v>12</v>
      </c>
    </row>
    <row r="17" spans="2:16">
      <c r="B17" s="52" t="s">
        <v>146</v>
      </c>
      <c r="C17" s="134"/>
      <c r="D17" s="47"/>
      <c r="E17" s="48"/>
      <c r="F17" s="49"/>
      <c r="G17" s="53">
        <v>51</v>
      </c>
      <c r="H17" s="54"/>
      <c r="I17" s="55"/>
      <c r="J17" s="54"/>
      <c r="K17" s="53">
        <v>5</v>
      </c>
      <c r="L17" s="56"/>
      <c r="M17" s="53"/>
      <c r="N17" s="54"/>
      <c r="O17" s="110">
        <f t="shared" si="1"/>
        <v>56</v>
      </c>
      <c r="P17" s="36">
        <f t="shared" si="2"/>
        <v>17.75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ref="O18" si="4">SUM(F18:N18)</f>
        <v>0</v>
      </c>
      <c r="P18" s="36">
        <f t="shared" ref="P18:P19" si="5">(D18*$D$4)+(E18*$E$4)+(F18*$F$4)+(G18*$G$4)+(H18*$H$4)+(I18*$I$4)+(J18*$J$4)+(K18*$K$4)+(L18*$L$4)+(M18*$M$4)+(N18*$N$4)</f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ref="O19" si="6">SUM(F19:N19)</f>
        <v>0</v>
      </c>
      <c r="P19" s="36">
        <f t="shared" si="5"/>
        <v>0</v>
      </c>
    </row>
    <row r="20" spans="2:16" ht="10.8" thickBot="1">
      <c r="B20" s="37" t="s">
        <v>21</v>
      </c>
      <c r="C20" s="37">
        <f t="shared" ref="C20:P20" si="7">SUM(C8:C19)</f>
        <v>0</v>
      </c>
      <c r="D20" s="37">
        <f t="shared" si="7"/>
        <v>0</v>
      </c>
      <c r="E20" s="37">
        <f t="shared" si="7"/>
        <v>7</v>
      </c>
      <c r="F20" s="37">
        <f t="shared" si="7"/>
        <v>30</v>
      </c>
      <c r="G20" s="37">
        <f t="shared" si="7"/>
        <v>115</v>
      </c>
      <c r="H20" s="37">
        <f t="shared" si="7"/>
        <v>0</v>
      </c>
      <c r="I20" s="37">
        <f t="shared" si="7"/>
        <v>5</v>
      </c>
      <c r="J20" s="37">
        <f t="shared" si="7"/>
        <v>0</v>
      </c>
      <c r="K20" s="37">
        <f t="shared" si="7"/>
        <v>32</v>
      </c>
      <c r="L20" s="37">
        <f t="shared" si="7"/>
        <v>0</v>
      </c>
      <c r="M20" s="37">
        <f t="shared" si="7"/>
        <v>0</v>
      </c>
      <c r="N20" s="37">
        <f t="shared" si="7"/>
        <v>13</v>
      </c>
      <c r="O20" s="37">
        <f t="shared" si="7"/>
        <v>321</v>
      </c>
      <c r="P20" s="37">
        <f t="shared" si="7"/>
        <v>596.25</v>
      </c>
    </row>
    <row r="21" spans="2:16">
      <c r="F21" s="38"/>
      <c r="G21" s="38"/>
      <c r="H21" s="38"/>
      <c r="I21" s="38"/>
      <c r="J21" s="38"/>
      <c r="K21" s="38"/>
      <c r="L21" s="38"/>
      <c r="M21" s="38"/>
      <c r="N21" s="38"/>
    </row>
    <row r="23" spans="2:16" ht="10.8" hidden="1" thickBot="1">
      <c r="B23" s="32" t="s">
        <v>73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 ht="12" hidden="1" customHeight="1">
      <c r="B24" s="148"/>
      <c r="C24" s="47"/>
      <c r="D24" s="48"/>
      <c r="E24" s="48"/>
      <c r="F24" s="152"/>
      <c r="G24" s="149"/>
      <c r="H24" s="54"/>
      <c r="I24" s="150"/>
      <c r="J24" s="54"/>
      <c r="K24" s="149"/>
      <c r="L24" s="151"/>
      <c r="M24" s="53"/>
      <c r="N24" s="103"/>
      <c r="O24" s="35">
        <f>SUM(F24:N24)</f>
        <v>0</v>
      </c>
      <c r="P24" s="36">
        <f t="shared" ref="P24:P25" si="8">(D24*$D$4)+(E24*$E$4)+(F24*$F$4)+(G24*$G$4)+(H24*$H$4)+(I24*$I$4)+(J24*$J$4)+(K24*$K$4)+(L24*$L$4)+(M24*$M$4)+(N24*$N$4)</f>
        <v>0</v>
      </c>
    </row>
    <row r="25" spans="2:16" hidden="1">
      <c r="B25" s="148"/>
      <c r="C25" s="47"/>
      <c r="D25" s="48"/>
      <c r="E25" s="48"/>
      <c r="F25" s="104"/>
      <c r="G25" s="106"/>
      <c r="H25" s="105"/>
      <c r="I25" s="106"/>
      <c r="J25" s="107"/>
      <c r="K25" s="106"/>
      <c r="L25" s="107"/>
      <c r="M25" s="108"/>
      <c r="N25" s="103"/>
      <c r="O25" s="35">
        <f>SUM(F25:N25)</f>
        <v>0</v>
      </c>
      <c r="P25" s="36">
        <f t="shared" si="8"/>
        <v>0</v>
      </c>
    </row>
    <row r="26" spans="2:16" ht="10.8" hidden="1" thickBot="1">
      <c r="B26" s="37" t="s">
        <v>21</v>
      </c>
      <c r="C26" s="37">
        <f t="shared" ref="C26:P26" si="9">SUM(C24:C25)</f>
        <v>0</v>
      </c>
      <c r="D26" s="37">
        <f t="shared" si="9"/>
        <v>0</v>
      </c>
      <c r="E26" s="37">
        <f t="shared" si="9"/>
        <v>0</v>
      </c>
      <c r="F26" s="37">
        <f t="shared" si="9"/>
        <v>0</v>
      </c>
      <c r="G26" s="37">
        <f t="shared" si="9"/>
        <v>0</v>
      </c>
      <c r="H26" s="37">
        <f t="shared" si="9"/>
        <v>0</v>
      </c>
      <c r="I26" s="37">
        <f t="shared" si="9"/>
        <v>0</v>
      </c>
      <c r="J26" s="37">
        <f t="shared" si="9"/>
        <v>0</v>
      </c>
      <c r="K26" s="37">
        <f t="shared" si="9"/>
        <v>0</v>
      </c>
      <c r="L26" s="37">
        <f t="shared" si="9"/>
        <v>0</v>
      </c>
      <c r="M26" s="37">
        <f t="shared" si="9"/>
        <v>0</v>
      </c>
      <c r="N26" s="37">
        <f t="shared" si="9"/>
        <v>0</v>
      </c>
      <c r="O26" s="37">
        <f t="shared" si="9"/>
        <v>0</v>
      </c>
      <c r="P26" s="109">
        <f t="shared" si="9"/>
        <v>0</v>
      </c>
    </row>
    <row r="27" spans="2:16" hidden="1"/>
    <row r="28" spans="2:16" hidden="1"/>
    <row r="29" spans="2:16" ht="10.8" hidden="1" thickBot="1">
      <c r="B29" s="32" t="s">
        <v>36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 ht="12" hidden="1" customHeight="1">
      <c r="B30" s="148"/>
      <c r="C30" s="47"/>
      <c r="D30" s="48"/>
      <c r="E30" s="48"/>
      <c r="F30" s="152"/>
      <c r="G30" s="149"/>
      <c r="H30" s="54"/>
      <c r="I30" s="150"/>
      <c r="J30" s="54"/>
      <c r="K30" s="149"/>
      <c r="L30" s="151"/>
      <c r="M30" s="53"/>
      <c r="N30" s="103"/>
      <c r="O30" s="110">
        <f>SUM(F30:N30)+(E30*18)+(D30*9)</f>
        <v>0</v>
      </c>
      <c r="P30" s="36">
        <f t="shared" ref="P30:P31" si="10">(D30*$D$4)+(E30*$E$4)+(F30*$F$4)+(G30*$G$4)+(H30*$H$4)+(I30*$I$4)+(J30*$J$4)+(K30*$K$4)+(L30*$L$4)+(M30*$M$4)+(N30*$N$4)</f>
        <v>0</v>
      </c>
    </row>
    <row r="31" spans="2:16" hidden="1">
      <c r="B31" s="148"/>
      <c r="C31" s="47"/>
      <c r="D31" s="48"/>
      <c r="E31" s="48"/>
      <c r="F31" s="104"/>
      <c r="G31" s="106"/>
      <c r="H31" s="105"/>
      <c r="I31" s="106"/>
      <c r="J31" s="107"/>
      <c r="K31" s="106"/>
      <c r="L31" s="107"/>
      <c r="M31" s="108"/>
      <c r="N31" s="103"/>
      <c r="O31" s="35">
        <f>SUM(F31:N31)</f>
        <v>0</v>
      </c>
      <c r="P31" s="36">
        <f t="shared" si="10"/>
        <v>0</v>
      </c>
    </row>
    <row r="32" spans="2:16" ht="10.8" hidden="1" thickBot="1">
      <c r="B32" s="37" t="s">
        <v>21</v>
      </c>
      <c r="C32" s="37">
        <f t="shared" ref="C32:P32" si="11">SUM(C30:C31)</f>
        <v>0</v>
      </c>
      <c r="D32" s="37">
        <f t="shared" si="11"/>
        <v>0</v>
      </c>
      <c r="E32" s="37">
        <f t="shared" si="11"/>
        <v>0</v>
      </c>
      <c r="F32" s="37">
        <f t="shared" si="11"/>
        <v>0</v>
      </c>
      <c r="G32" s="37">
        <f t="shared" si="11"/>
        <v>0</v>
      </c>
      <c r="H32" s="37">
        <f t="shared" si="11"/>
        <v>0</v>
      </c>
      <c r="I32" s="37">
        <f t="shared" si="11"/>
        <v>0</v>
      </c>
      <c r="J32" s="37">
        <f t="shared" si="11"/>
        <v>0</v>
      </c>
      <c r="K32" s="37">
        <f t="shared" si="11"/>
        <v>0</v>
      </c>
      <c r="L32" s="37">
        <f t="shared" si="11"/>
        <v>0</v>
      </c>
      <c r="M32" s="37">
        <f t="shared" si="11"/>
        <v>0</v>
      </c>
      <c r="N32" s="37">
        <f t="shared" si="11"/>
        <v>0</v>
      </c>
      <c r="O32" s="37">
        <f t="shared" si="11"/>
        <v>0</v>
      </c>
      <c r="P32" s="109">
        <f t="shared" si="11"/>
        <v>0</v>
      </c>
    </row>
    <row r="33" spans="2:16" hidden="1"/>
    <row r="34" spans="2:16" hidden="1"/>
    <row r="35" spans="2:16" ht="10.8" hidden="1" thickBot="1">
      <c r="B35" s="32" t="s">
        <v>37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 hidden="1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>SUM(F36:N36)</f>
        <v>0</v>
      </c>
      <c r="P36" s="36">
        <f t="shared" ref="P36:P38" si="12">(D36*$D$4)+(E36*$E$4)+(F36*$F$4)+(G36*$G$4)+(H36*$H$4)+(I36*$I$4)+(J36*$J$4)+(K36*$K$4)+(L36*$L$4)+(M36*$M$4)+(N36*$N$4)</f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>SUM(F37:N37)</f>
        <v>0</v>
      </c>
      <c r="P37" s="36">
        <f t="shared" si="12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>SUM(C38:N38)</f>
        <v>0</v>
      </c>
      <c r="P38" s="36">
        <f t="shared" si="12"/>
        <v>0</v>
      </c>
    </row>
    <row r="39" spans="2:16" ht="10.8" hidden="1" thickBot="1">
      <c r="B39" s="37" t="s">
        <v>21</v>
      </c>
      <c r="C39" s="37">
        <f>SUM(C36:C37)</f>
        <v>0</v>
      </c>
      <c r="D39" s="37">
        <f>SUM(D36:D37)</f>
        <v>0</v>
      </c>
      <c r="E39" s="37">
        <f>SUM(E36:E37)</f>
        <v>0</v>
      </c>
      <c r="F39" s="37">
        <f t="shared" ref="F39:P39" si="13">SUM(F36:F38)</f>
        <v>0</v>
      </c>
      <c r="G39" s="37">
        <f t="shared" si="13"/>
        <v>0</v>
      </c>
      <c r="H39" s="37">
        <f t="shared" si="13"/>
        <v>0</v>
      </c>
      <c r="I39" s="37">
        <f t="shared" si="13"/>
        <v>0</v>
      </c>
      <c r="J39" s="37">
        <f t="shared" si="13"/>
        <v>0</v>
      </c>
      <c r="K39" s="37">
        <f t="shared" si="13"/>
        <v>0</v>
      </c>
      <c r="L39" s="37">
        <f t="shared" si="13"/>
        <v>0</v>
      </c>
      <c r="M39" s="37">
        <f t="shared" si="13"/>
        <v>0</v>
      </c>
      <c r="N39" s="37">
        <f t="shared" si="13"/>
        <v>0</v>
      </c>
      <c r="O39" s="37">
        <f t="shared" si="13"/>
        <v>0</v>
      </c>
      <c r="P39" s="109">
        <f t="shared" si="13"/>
        <v>0</v>
      </c>
    </row>
    <row r="40" spans="2:16"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6"/>
    </row>
    <row r="41" spans="2:16">
      <c r="N41" s="112" t="s">
        <v>28</v>
      </c>
      <c r="O41" s="111">
        <f>SUM(O26+O20+O32+O39)</f>
        <v>321</v>
      </c>
      <c r="P41" s="178">
        <f>SUM(P26+P20+P32+P39)</f>
        <v>596.25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38"/>
  <sheetViews>
    <sheetView workbookViewId="0">
      <pane xSplit="2" ySplit="4" topLeftCell="C14" activePane="bottomRight" state="frozen"/>
      <selection pane="topRight" activeCell="C1" sqref="C1"/>
      <selection pane="bottomLeft" activeCell="A5" sqref="A5"/>
      <selection pane="bottomRight" activeCell="O1" sqref="O1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93</v>
      </c>
      <c r="C7" s="147"/>
      <c r="D7" s="141"/>
      <c r="E7" s="141"/>
      <c r="F7" s="142"/>
      <c r="G7" s="143">
        <v>860</v>
      </c>
      <c r="H7" s="144"/>
      <c r="I7" s="145"/>
      <c r="J7" s="144"/>
      <c r="K7" s="143"/>
      <c r="L7" s="146"/>
      <c r="M7" s="143"/>
      <c r="N7" s="144"/>
      <c r="O7" s="35">
        <f t="shared" ref="O7:O9" si="0">SUM(F7:N7)</f>
        <v>860</v>
      </c>
      <c r="P7" s="36">
        <f>(D7*$D$3)+(E7*$E$3)+(F7*$F$3)+(G7*$G$3)+(H7*$H$3)+(I7*$I$3)+(J7*$J$3)+(K7*$K$3)+(L7*$L$3)+(M7*$M$3)+(N7*$N$3)</f>
        <v>215</v>
      </c>
    </row>
    <row r="8" spans="2:16">
      <c r="B8" s="52" t="s">
        <v>94</v>
      </c>
      <c r="C8" s="147"/>
      <c r="D8" s="141"/>
      <c r="E8" s="141"/>
      <c r="F8" s="142">
        <v>40</v>
      </c>
      <c r="G8" s="143">
        <v>258</v>
      </c>
      <c r="H8" s="144"/>
      <c r="I8" s="145">
        <v>10</v>
      </c>
      <c r="J8" s="144"/>
      <c r="K8" s="143">
        <v>5</v>
      </c>
      <c r="L8" s="146"/>
      <c r="M8" s="143">
        <v>10</v>
      </c>
      <c r="N8" s="144"/>
      <c r="O8" s="35">
        <f t="shared" si="0"/>
        <v>323</v>
      </c>
      <c r="P8" s="36">
        <f t="shared" ref="P8:P11" si="1">(D8*$D$3)+(E8*$E$3)+(F8*$F$3)+(G8*$G$3)+(H8*$H$3)+(I8*$I$3)+(J8*$J$3)+(K8*$K$3)+(L8*$L$3)+(M8*$M$3)+(N8*$N$3)</f>
        <v>98.5</v>
      </c>
    </row>
    <row r="9" spans="2:16">
      <c r="B9" s="52" t="s">
        <v>95</v>
      </c>
      <c r="C9" s="147"/>
      <c r="D9" s="141"/>
      <c r="E9" s="141"/>
      <c r="F9" s="142"/>
      <c r="G9" s="143">
        <v>178</v>
      </c>
      <c r="H9" s="144"/>
      <c r="I9" s="145"/>
      <c r="J9" s="144"/>
      <c r="K9" s="143"/>
      <c r="L9" s="146"/>
      <c r="M9" s="143">
        <v>10</v>
      </c>
      <c r="N9" s="144"/>
      <c r="O9" s="35">
        <f t="shared" si="0"/>
        <v>188</v>
      </c>
      <c r="P9" s="36">
        <f t="shared" si="1"/>
        <v>64.5</v>
      </c>
    </row>
    <row r="10" spans="2:16">
      <c r="B10" s="52" t="s">
        <v>96</v>
      </c>
      <c r="C10" s="147"/>
      <c r="D10" s="141"/>
      <c r="E10" s="141"/>
      <c r="F10" s="142"/>
      <c r="G10" s="143">
        <v>150</v>
      </c>
      <c r="H10" s="144"/>
      <c r="I10" s="145"/>
      <c r="J10" s="144"/>
      <c r="K10" s="143"/>
      <c r="L10" s="146"/>
      <c r="M10" s="143">
        <v>5</v>
      </c>
      <c r="N10" s="144"/>
      <c r="O10" s="35">
        <f t="shared" ref="O10:O11" si="2">SUM(F10:N10)</f>
        <v>155</v>
      </c>
      <c r="P10" s="36">
        <f t="shared" si="1"/>
        <v>47.5</v>
      </c>
    </row>
    <row r="11" spans="2:16">
      <c r="B11" s="52" t="s">
        <v>97</v>
      </c>
      <c r="C11" s="147"/>
      <c r="D11" s="141"/>
      <c r="E11" s="141">
        <v>153</v>
      </c>
      <c r="F11" s="142"/>
      <c r="G11" s="143"/>
      <c r="H11" s="144"/>
      <c r="I11" s="145"/>
      <c r="J11" s="144"/>
      <c r="K11" s="143"/>
      <c r="L11" s="146"/>
      <c r="M11" s="143"/>
      <c r="N11" s="144"/>
      <c r="O11" s="110">
        <f t="shared" ref="O11" si="3">SUM(F11:N11)+(E11*18)+(D11*9)</f>
        <v>2754</v>
      </c>
      <c r="P11" s="36">
        <f t="shared" si="1"/>
        <v>11016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ref="O12" si="4">SUM(F12:N12)</f>
        <v>0</v>
      </c>
      <c r="P12" s="36">
        <f t="shared" ref="P12" si="5">(D12*$D$3)+(E12*$E$3)+(F12*$F$3)+(G12*$G$3)+(H12*$H$3)+(I12*$I$3)+(J12*$J$3)+(K12*$K$3)+(L12*$L$3)+(M12*$M$3)+(N12*$N$3)</f>
        <v>0</v>
      </c>
    </row>
    <row r="13" spans="2:16">
      <c r="B13" s="126"/>
      <c r="C13" s="133"/>
      <c r="D13" s="127"/>
      <c r="E13" s="127"/>
      <c r="F13" s="128"/>
      <c r="G13" s="129"/>
      <c r="H13" s="130"/>
      <c r="I13" s="131"/>
      <c r="J13" s="130"/>
      <c r="K13" s="129"/>
      <c r="L13" s="132"/>
      <c r="M13" s="129"/>
      <c r="N13" s="130"/>
      <c r="O13" s="35">
        <f>SUM(F13:N13)</f>
        <v>0</v>
      </c>
      <c r="P13" s="36">
        <f t="shared" ref="P13" si="6">(D13*$D$3)+(E13*$E$3)+(F13*$F$3)+(G13*$G$3)+(H13*$H$3)+(I13*$I$3)+(J13*$J$3)+(K13*$K$3)+(L13*$L$3)+(M13*$M$3)+(N13*$N$3)</f>
        <v>0</v>
      </c>
    </row>
    <row r="14" spans="2:16" ht="10.8" thickBot="1">
      <c r="B14" s="37" t="s">
        <v>21</v>
      </c>
      <c r="C14" s="37">
        <f t="shared" ref="C14:P14" si="7">SUM(C7:C13)</f>
        <v>0</v>
      </c>
      <c r="D14" s="37">
        <f t="shared" si="7"/>
        <v>0</v>
      </c>
      <c r="E14" s="37">
        <f t="shared" si="7"/>
        <v>153</v>
      </c>
      <c r="F14" s="37">
        <f t="shared" si="7"/>
        <v>40</v>
      </c>
      <c r="G14" s="37">
        <f t="shared" si="7"/>
        <v>1446</v>
      </c>
      <c r="H14" s="37">
        <f t="shared" si="7"/>
        <v>0</v>
      </c>
      <c r="I14" s="37">
        <f t="shared" si="7"/>
        <v>10</v>
      </c>
      <c r="J14" s="37">
        <f t="shared" si="7"/>
        <v>0</v>
      </c>
      <c r="K14" s="37">
        <f t="shared" si="7"/>
        <v>5</v>
      </c>
      <c r="L14" s="37">
        <f t="shared" si="7"/>
        <v>0</v>
      </c>
      <c r="M14" s="37">
        <f t="shared" si="7"/>
        <v>25</v>
      </c>
      <c r="N14" s="37">
        <f t="shared" si="7"/>
        <v>0</v>
      </c>
      <c r="O14" s="37">
        <f t="shared" si="7"/>
        <v>4280</v>
      </c>
      <c r="P14" s="37">
        <f t="shared" si="7"/>
        <v>11441.5</v>
      </c>
    </row>
    <row r="15" spans="2:16">
      <c r="F15" s="38"/>
      <c r="G15" s="38"/>
      <c r="H15" s="38"/>
      <c r="I15" s="38"/>
      <c r="J15" s="38"/>
      <c r="K15" s="38"/>
      <c r="L15" s="38"/>
      <c r="M15" s="38"/>
      <c r="N15" s="38"/>
    </row>
    <row r="16" spans="2:16">
      <c r="B16" s="13"/>
      <c r="C16" s="13"/>
      <c r="D16" s="13"/>
      <c r="E16" s="13"/>
      <c r="F16" s="30"/>
      <c r="G16" s="30"/>
      <c r="H16" s="30"/>
      <c r="I16" s="30"/>
      <c r="J16" s="30"/>
      <c r="K16" s="30"/>
      <c r="L16" s="30"/>
      <c r="M16" s="30"/>
      <c r="N16" s="30"/>
      <c r="O16" s="13"/>
      <c r="P16" s="13"/>
    </row>
    <row r="17" spans="2:16" ht="10.8" thickBot="1">
      <c r="B17" s="32" t="s">
        <v>29</v>
      </c>
      <c r="C17" s="32"/>
      <c r="D17" s="32"/>
      <c r="E17" s="32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4"/>
    </row>
    <row r="18" spans="2:16">
      <c r="B18" s="52" t="s">
        <v>70</v>
      </c>
      <c r="C18" s="57"/>
      <c r="D18" s="48"/>
      <c r="E18" s="48">
        <v>1</v>
      </c>
      <c r="F18" s="49"/>
      <c r="G18" s="53">
        <v>3975</v>
      </c>
      <c r="H18" s="54"/>
      <c r="I18" s="55">
        <v>92</v>
      </c>
      <c r="J18" s="54"/>
      <c r="K18" s="53"/>
      <c r="L18" s="56"/>
      <c r="M18" s="53"/>
      <c r="N18" s="54"/>
      <c r="O18" s="110">
        <f t="shared" ref="O18" si="8">SUM(F18:N18)+(E18*18)+(D18*9)</f>
        <v>4085</v>
      </c>
      <c r="P18" s="36">
        <f t="shared" ref="P18:P20" si="9">(D18*$D$3)+(E18*$E$3)+(F18*$F$3)+(G18*$G$3)+(H18*$H$3)+(I18*$I$3)+(J18*$J$3)+(K18*$K$3)+(L18*$L$3)+(M18*$M$3)+(N18*$N$3)</f>
        <v>1111.75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>SUM(F19:N19)</f>
        <v>0</v>
      </c>
      <c r="P19" s="36">
        <f t="shared" si="9"/>
        <v>0</v>
      </c>
    </row>
    <row r="20" spans="2:16">
      <c r="B20" s="52"/>
      <c r="C20" s="4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>SUM(F20:N20)</f>
        <v>0</v>
      </c>
      <c r="P20" s="36">
        <f t="shared" si="9"/>
        <v>0</v>
      </c>
    </row>
    <row r="21" spans="2:16" ht="10.8" thickBot="1">
      <c r="B21" s="37" t="s">
        <v>21</v>
      </c>
      <c r="C21" s="37">
        <f>SUM(C18:C20)</f>
        <v>0</v>
      </c>
      <c r="D21" s="37">
        <f>SUM(D18:D20)</f>
        <v>0</v>
      </c>
      <c r="E21" s="37">
        <f>SUM(E18:E20)</f>
        <v>1</v>
      </c>
      <c r="F21" s="37">
        <f>SUM(F18:F20)</f>
        <v>0</v>
      </c>
      <c r="G21" s="37">
        <f>SUM(G18:G20)</f>
        <v>3975</v>
      </c>
      <c r="H21" s="37">
        <f t="shared" ref="H21:P21" si="10">SUM(H18:H20)</f>
        <v>0</v>
      </c>
      <c r="I21" s="37">
        <f t="shared" si="10"/>
        <v>92</v>
      </c>
      <c r="J21" s="37">
        <f t="shared" si="10"/>
        <v>0</v>
      </c>
      <c r="K21" s="37">
        <f t="shared" si="10"/>
        <v>0</v>
      </c>
      <c r="L21" s="37">
        <f t="shared" si="10"/>
        <v>0</v>
      </c>
      <c r="M21" s="37">
        <f t="shared" si="10"/>
        <v>0</v>
      </c>
      <c r="N21" s="37">
        <f t="shared" si="10"/>
        <v>0</v>
      </c>
      <c r="O21" s="39">
        <f t="shared" si="10"/>
        <v>4085</v>
      </c>
      <c r="P21" s="39">
        <f t="shared" si="10"/>
        <v>1111.75</v>
      </c>
    </row>
    <row r="22" spans="2:16">
      <c r="G22" s="38"/>
    </row>
    <row r="23" spans="2:16">
      <c r="B23" s="13"/>
      <c r="C23" s="13"/>
      <c r="D23" s="13"/>
      <c r="E23" s="13"/>
      <c r="F23" s="30"/>
      <c r="G23" s="30"/>
      <c r="H23" s="30"/>
      <c r="I23" s="30"/>
      <c r="J23" s="30"/>
      <c r="K23" s="30"/>
      <c r="L23" s="30"/>
      <c r="M23" s="30"/>
      <c r="N23" s="30"/>
      <c r="O23" s="13"/>
      <c r="P23" s="13"/>
    </row>
    <row r="24" spans="2:16" ht="10.8" thickBot="1">
      <c r="B24" s="32" t="s">
        <v>135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>
      <c r="B25" s="52" t="s">
        <v>70</v>
      </c>
      <c r="C25" s="57"/>
      <c r="D25" s="48"/>
      <c r="E25" s="48">
        <v>10</v>
      </c>
      <c r="F25" s="49">
        <v>10</v>
      </c>
      <c r="G25" s="53">
        <v>5</v>
      </c>
      <c r="H25" s="54"/>
      <c r="I25" s="55">
        <v>2</v>
      </c>
      <c r="J25" s="54"/>
      <c r="K25" s="53">
        <v>12</v>
      </c>
      <c r="L25" s="56"/>
      <c r="M25" s="53"/>
      <c r="N25" s="54"/>
      <c r="O25" s="110">
        <f t="shared" ref="O25" si="11">SUM(F25:N25)+(E25*18)+(D25*9)</f>
        <v>209</v>
      </c>
      <c r="P25" s="36">
        <f t="shared" ref="P25:P27" si="12">(D25*$D$3)+(E25*$E$3)+(F25*$F$3)+(G25*$G$3)+(H25*$H$3)+(I25*$I$3)+(J25*$J$3)+(K25*$K$3)+(L25*$L$3)+(M25*$M$3)+(N25*$N$3)</f>
        <v>735.25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ref="O25:O27" si="13">SUM(F26:N26)</f>
        <v>0</v>
      </c>
      <c r="P26" s="36">
        <f t="shared" ref="P26" si="14">(D26*$D$3)+(E26*$E$3)+(F26*$F$3)+(G26*$G$3)+(H26*$H$3)+(I26*$I$3)+(J26*$J$3)+(K26*$K$3)+(L26*$L$3)+(M26*$M$3)+(N26*$N$3)</f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13"/>
        <v>0</v>
      </c>
      <c r="P27" s="36">
        <f t="shared" si="12"/>
        <v>0</v>
      </c>
    </row>
    <row r="28" spans="2:16" ht="10.8" thickBot="1">
      <c r="B28" s="37" t="s">
        <v>21</v>
      </c>
      <c r="C28" s="37">
        <f t="shared" ref="C28:P28" si="15">SUM(C25:C27)</f>
        <v>0</v>
      </c>
      <c r="D28" s="37">
        <f t="shared" si="15"/>
        <v>0</v>
      </c>
      <c r="E28" s="37">
        <f t="shared" si="15"/>
        <v>10</v>
      </c>
      <c r="F28" s="37">
        <f t="shared" si="15"/>
        <v>10</v>
      </c>
      <c r="G28" s="37">
        <f t="shared" si="15"/>
        <v>5</v>
      </c>
      <c r="H28" s="37">
        <f t="shared" si="15"/>
        <v>0</v>
      </c>
      <c r="I28" s="37">
        <f t="shared" si="15"/>
        <v>2</v>
      </c>
      <c r="J28" s="37">
        <f t="shared" si="15"/>
        <v>0</v>
      </c>
      <c r="K28" s="37">
        <f t="shared" si="15"/>
        <v>12</v>
      </c>
      <c r="L28" s="37">
        <f t="shared" si="15"/>
        <v>0</v>
      </c>
      <c r="M28" s="37">
        <f t="shared" si="15"/>
        <v>0</v>
      </c>
      <c r="N28" s="37">
        <f t="shared" si="15"/>
        <v>0</v>
      </c>
      <c r="O28" s="39">
        <f t="shared" si="15"/>
        <v>209</v>
      </c>
      <c r="P28" s="39">
        <f t="shared" si="15"/>
        <v>735.25</v>
      </c>
    </row>
    <row r="29" spans="2:16">
      <c r="G29" s="38"/>
    </row>
    <row r="30" spans="2:16">
      <c r="B30" s="13"/>
      <c r="C30" s="13"/>
      <c r="D30" s="13"/>
      <c r="E30" s="13"/>
      <c r="F30" s="30"/>
      <c r="G30" s="30"/>
      <c r="H30" s="30"/>
      <c r="I30" s="30"/>
      <c r="J30" s="30"/>
      <c r="K30" s="30"/>
      <c r="L30" s="30"/>
      <c r="M30" s="30"/>
      <c r="N30" s="30"/>
      <c r="O30" s="13"/>
      <c r="P30" s="13"/>
    </row>
    <row r="31" spans="2:16" ht="10.8" thickBot="1">
      <c r="B31" s="32" t="s">
        <v>136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2:16">
      <c r="B32" s="52" t="s">
        <v>70</v>
      </c>
      <c r="C32" s="57"/>
      <c r="D32" s="48"/>
      <c r="E32" s="48"/>
      <c r="F32" s="49"/>
      <c r="G32" s="53">
        <v>300</v>
      </c>
      <c r="H32" s="54"/>
      <c r="I32" s="55"/>
      <c r="J32" s="54"/>
      <c r="K32" s="53"/>
      <c r="L32" s="56"/>
      <c r="M32" s="53"/>
      <c r="N32" s="54">
        <v>70</v>
      </c>
      <c r="O32" s="35">
        <f t="shared" ref="O32:O34" si="16">SUM(F32:N32)</f>
        <v>370</v>
      </c>
      <c r="P32" s="36">
        <f t="shared" ref="P32:P34" si="17">(D32*$D$3)+(E32*$E$3)+(F32*$F$3)+(G32*$G$3)+(H32*$H$3)+(I32*$I$3)+(J32*$J$3)+(K32*$K$3)+(L32*$L$3)+(M32*$M$3)+(N32*$N$3)</f>
        <v>215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16"/>
        <v>0</v>
      </c>
      <c r="P33" s="36">
        <f t="shared" si="17"/>
        <v>0</v>
      </c>
    </row>
    <row r="34" spans="2:16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16"/>
        <v>0</v>
      </c>
      <c r="P34" s="36">
        <f t="shared" si="17"/>
        <v>0</v>
      </c>
    </row>
    <row r="35" spans="2:16" ht="10.8" thickBot="1">
      <c r="B35" s="37" t="s">
        <v>21</v>
      </c>
      <c r="C35" s="37">
        <f t="shared" ref="C35:P35" si="18">SUM(C32:C34)</f>
        <v>0</v>
      </c>
      <c r="D35" s="37">
        <f t="shared" si="18"/>
        <v>0</v>
      </c>
      <c r="E35" s="37">
        <f t="shared" si="18"/>
        <v>0</v>
      </c>
      <c r="F35" s="37">
        <f t="shared" si="18"/>
        <v>0</v>
      </c>
      <c r="G35" s="37">
        <f t="shared" si="18"/>
        <v>300</v>
      </c>
      <c r="H35" s="37">
        <f t="shared" si="18"/>
        <v>0</v>
      </c>
      <c r="I35" s="37">
        <f t="shared" si="18"/>
        <v>0</v>
      </c>
      <c r="J35" s="37">
        <f t="shared" si="18"/>
        <v>0</v>
      </c>
      <c r="K35" s="37">
        <f t="shared" si="18"/>
        <v>0</v>
      </c>
      <c r="L35" s="37">
        <f t="shared" si="18"/>
        <v>0</v>
      </c>
      <c r="M35" s="37">
        <f t="shared" si="18"/>
        <v>0</v>
      </c>
      <c r="N35" s="37">
        <f t="shared" si="18"/>
        <v>70</v>
      </c>
      <c r="O35" s="39">
        <f t="shared" si="18"/>
        <v>370</v>
      </c>
      <c r="P35" s="39">
        <f t="shared" si="18"/>
        <v>215</v>
      </c>
    </row>
    <row r="36" spans="2:16">
      <c r="G36" s="38"/>
    </row>
    <row r="37" spans="2:16" ht="13.2">
      <c r="B37" s="2"/>
      <c r="C37" s="2"/>
      <c r="D37" s="2"/>
      <c r="E37" s="2"/>
      <c r="F37" s="43"/>
      <c r="G37" s="43"/>
      <c r="H37" s="43"/>
      <c r="I37" s="43"/>
      <c r="J37" s="43"/>
      <c r="K37" s="43"/>
      <c r="L37" s="43"/>
      <c r="M37" s="43"/>
      <c r="N37" s="43"/>
      <c r="O37" s="2"/>
      <c r="P37" s="2"/>
    </row>
    <row r="38" spans="2:16">
      <c r="M38" s="44" t="s">
        <v>21</v>
      </c>
      <c r="O38" s="45">
        <f>O35+O28+O21+O14</f>
        <v>8944</v>
      </c>
      <c r="P38" s="46">
        <f>P35+P28+P21+P14</f>
        <v>13503.5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S23" sqref="S23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84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47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47</v>
      </c>
      <c r="C14" s="57"/>
      <c r="D14" s="48"/>
      <c r="E14" s="48"/>
      <c r="F14" s="49"/>
      <c r="G14" s="53">
        <v>79</v>
      </c>
      <c r="H14" s="54"/>
      <c r="I14" s="55">
        <v>12</v>
      </c>
      <c r="J14" s="54"/>
      <c r="K14" s="53"/>
      <c r="L14" s="56"/>
      <c r="M14" s="53"/>
      <c r="N14" s="54"/>
      <c r="O14" s="35">
        <f t="shared" ref="O14:O15" si="3">SUM(F14:N14)</f>
        <v>91</v>
      </c>
      <c r="P14" s="36">
        <f t="shared" ref="P14:P15" si="4">(D14*$D$3)+(E14*$E$3)+(F14*$F$3)+(G14*$G$3)+(H14*$H$3)+(I14*$I$3)+(J14*$J$3)+(K14*$K$3)+(L14*$L$3)+(M14*$M$3)+(N14*$N$3)</f>
        <v>25.75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79</v>
      </c>
      <c r="H16" s="40">
        <f t="shared" si="5"/>
        <v>0</v>
      </c>
      <c r="I16" s="40">
        <f t="shared" si="5"/>
        <v>12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91</v>
      </c>
      <c r="P16" s="42">
        <f t="shared" si="5"/>
        <v>25.75</v>
      </c>
    </row>
    <row r="19" spans="2:16" ht="10.8" thickBot="1">
      <c r="B19" s="32" t="s">
        <v>85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47</v>
      </c>
      <c r="C20" s="57"/>
      <c r="D20" s="48"/>
      <c r="E20" s="48"/>
      <c r="F20" s="49">
        <v>65</v>
      </c>
      <c r="G20" s="53">
        <v>457</v>
      </c>
      <c r="H20" s="54"/>
      <c r="I20" s="55"/>
      <c r="J20" s="54"/>
      <c r="K20" s="53">
        <v>129</v>
      </c>
      <c r="L20" s="56"/>
      <c r="M20" s="53"/>
      <c r="N20" s="54">
        <v>42</v>
      </c>
      <c r="O20" s="35">
        <f t="shared" ref="O20:O23" si="6">SUM(F20:N20)</f>
        <v>693</v>
      </c>
      <c r="P20" s="36">
        <f t="shared" ref="P20:P23" si="7">(D20*$D$3)+(E20*$E$3)+(F20*$F$3)+(G20*$G$3)+(H20*$H$3)+(I20*$I$3)+(J20*$J$3)+(K20*$K$3)+(L20*$L$3)+(M20*$M$3)+(N20*$N$3)</f>
        <v>333.75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457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129</v>
      </c>
      <c r="L24" s="40">
        <f t="shared" si="8"/>
        <v>0</v>
      </c>
      <c r="M24" s="40">
        <f t="shared" si="8"/>
        <v>0</v>
      </c>
      <c r="N24" s="40">
        <f t="shared" si="8"/>
        <v>42</v>
      </c>
      <c r="O24" s="41">
        <f t="shared" si="8"/>
        <v>693</v>
      </c>
      <c r="P24" s="42">
        <f t="shared" si="8"/>
        <v>333.75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40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47</v>
      </c>
      <c r="C28" s="57"/>
      <c r="D28" s="48"/>
      <c r="E28" s="48"/>
      <c r="F28" s="49"/>
      <c r="G28" s="53">
        <v>264</v>
      </c>
      <c r="H28" s="54"/>
      <c r="I28" s="55"/>
      <c r="J28" s="54"/>
      <c r="K28" s="53">
        <v>240</v>
      </c>
      <c r="L28" s="56"/>
      <c r="M28" s="53"/>
      <c r="N28" s="54">
        <v>250</v>
      </c>
      <c r="O28" s="35">
        <f t="shared" ref="O28:O30" si="9">SUM(F28:N28)</f>
        <v>754</v>
      </c>
      <c r="P28" s="36">
        <f t="shared" ref="P28:P30" si="10">(D28*$D$3)+(E28*$E$3)+(F28*$F$3)+(G28*$G$3)+(H28*$H$3)+(I28*$I$3)+(J28*$J$3)+(K28*$K$3)+(L28*$L$3)+(M28*$M$3)+(N28*$N$3)</f>
        <v>806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264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240</v>
      </c>
      <c r="L31" s="40">
        <f t="shared" si="11"/>
        <v>0</v>
      </c>
      <c r="M31" s="40">
        <f t="shared" si="11"/>
        <v>0</v>
      </c>
      <c r="N31" s="40">
        <f t="shared" si="11"/>
        <v>250</v>
      </c>
      <c r="O31" s="41">
        <f t="shared" si="11"/>
        <v>754</v>
      </c>
      <c r="P31" s="42">
        <f t="shared" si="11"/>
        <v>806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86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47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47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hidden="1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1538</v>
      </c>
      <c r="P50" s="46">
        <f>P10+P16+P24+P31+P39+P46</f>
        <v>1165.5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8"/>
  <sheetViews>
    <sheetView zoomScaleNormal="100" workbookViewId="0">
      <pane xSplit="2" ySplit="4" topLeftCell="C39" activePane="bottomRight" state="frozen"/>
      <selection pane="topRight" activeCell="C1" sqref="C1"/>
      <selection pane="bottomLeft" activeCell="A5" sqref="A5"/>
      <selection pane="bottomRight" activeCell="O164" sqref="O164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0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79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79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79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29" si="6">SUM(F28:N28)</f>
        <v>0</v>
      </c>
      <c r="P28" s="36">
        <f t="shared" ref="P28:P29" si="7">(D28*$D$3)+(E28*$E$3)+(F28*$F$3)+(G28*$G$3)+(H28*$H$3)+(I28*$I$3)+(J28*$J$3)+(K28*$K$3)+(L28*$L$3)+(M28*$M$3)+(N28*$N$3)</f>
        <v>0</v>
      </c>
    </row>
    <row r="29" spans="2:16" hidden="1">
      <c r="B29" s="179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hidden="1" thickBot="1">
      <c r="B31" s="37" t="s">
        <v>21</v>
      </c>
      <c r="C31" s="37">
        <f t="shared" ref="C31:P31" si="8">SUM(C15:C30)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0</v>
      </c>
      <c r="H31" s="37">
        <f t="shared" si="8"/>
        <v>0</v>
      </c>
      <c r="I31" s="37">
        <f t="shared" si="8"/>
        <v>0</v>
      </c>
      <c r="J31" s="37">
        <f t="shared" si="8"/>
        <v>0</v>
      </c>
      <c r="K31" s="37">
        <f t="shared" si="8"/>
        <v>0</v>
      </c>
      <c r="L31" s="37">
        <f t="shared" si="8"/>
        <v>0</v>
      </c>
      <c r="M31" s="37">
        <f t="shared" si="8"/>
        <v>0</v>
      </c>
      <c r="N31" s="37">
        <f t="shared" si="8"/>
        <v>0</v>
      </c>
      <c r="O31" s="100">
        <f t="shared" si="8"/>
        <v>0</v>
      </c>
      <c r="P31" s="37">
        <f t="shared" si="8"/>
        <v>0</v>
      </c>
    </row>
    <row r="32" spans="2:16" hidden="1">
      <c r="F32" s="38"/>
      <c r="G32" s="38"/>
      <c r="H32" s="38"/>
      <c r="I32" s="38"/>
      <c r="J32" s="38"/>
      <c r="K32" s="38"/>
      <c r="L32" s="38"/>
      <c r="M32" s="38"/>
      <c r="N32" s="38"/>
    </row>
    <row r="33" spans="1:16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80" t="s">
        <v>108</v>
      </c>
      <c r="C35" s="58"/>
      <c r="D35" s="48"/>
      <c r="E35" s="48"/>
      <c r="F35" s="49"/>
      <c r="G35" s="110">
        <v>216</v>
      </c>
      <c r="H35" s="116"/>
      <c r="I35" s="110"/>
      <c r="J35" s="48"/>
      <c r="K35" s="110">
        <v>34</v>
      </c>
      <c r="L35" s="116"/>
      <c r="M35" s="110"/>
      <c r="N35" s="116">
        <v>1</v>
      </c>
      <c r="O35" s="110">
        <f>SUM(F35:N35)+(E35*18)+(D35*9)</f>
        <v>251</v>
      </c>
      <c r="P35" s="36">
        <f t="shared" ref="P35:P56" si="9">(D35*$D$3)+(E35*$E$3)+(F35*$F$3)+(G35*$G$3)+(H35*$H$3)+(I35*$I$3)+(J35*$J$3)+(K35*$K$3)+(L35*$L$3)+(M35*$M$3)+(N35*$N$3)</f>
        <v>90</v>
      </c>
    </row>
    <row r="36" spans="1:16" ht="11.25" customHeight="1">
      <c r="A36" s="119"/>
      <c r="B36" s="181" t="s">
        <v>109</v>
      </c>
      <c r="C36" s="58"/>
      <c r="D36" s="48"/>
      <c r="E36" s="48"/>
      <c r="F36" s="49"/>
      <c r="G36" s="110">
        <v>100</v>
      </c>
      <c r="H36" s="116"/>
      <c r="I36" s="110"/>
      <c r="J36" s="48"/>
      <c r="K36" s="110"/>
      <c r="L36" s="116"/>
      <c r="M36" s="110"/>
      <c r="N36" s="116"/>
      <c r="O36" s="35">
        <f t="shared" ref="O36:O38" si="10">SUM(F36:N36)</f>
        <v>100</v>
      </c>
      <c r="P36" s="36">
        <f t="shared" ref="P36:P38" si="11">(D36*$D$3)+(E36*$E$3)+(F36*$F$3)+(G36*$G$3)+(H36*$H$3)+(I36*$I$3)+(J36*$J$3)+(K36*$K$3)+(L36*$L$3)+(M36*$M$3)+(N36*$N$3)</f>
        <v>25</v>
      </c>
    </row>
    <row r="37" spans="1:16" ht="11.25" customHeight="1">
      <c r="A37" s="119"/>
      <c r="B37" s="181" t="s">
        <v>110</v>
      </c>
      <c r="C37" s="58"/>
      <c r="D37" s="48"/>
      <c r="E37" s="48">
        <v>2</v>
      </c>
      <c r="F37" s="49"/>
      <c r="G37" s="110">
        <v>81</v>
      </c>
      <c r="H37" s="116"/>
      <c r="I37" s="110">
        <v>2</v>
      </c>
      <c r="J37" s="48"/>
      <c r="K37" s="110">
        <v>6</v>
      </c>
      <c r="L37" s="116"/>
      <c r="M37" s="110"/>
      <c r="N37" s="116">
        <v>4</v>
      </c>
      <c r="O37" s="110">
        <f t="shared" ref="O37" si="12">SUM(F37:N37)+(E37*18)+(D37*9)</f>
        <v>129</v>
      </c>
      <c r="P37" s="36">
        <f t="shared" si="11"/>
        <v>179.25</v>
      </c>
    </row>
    <row r="38" spans="1:16" ht="11.25" customHeight="1">
      <c r="A38" s="119"/>
      <c r="B38" s="180" t="s">
        <v>111</v>
      </c>
      <c r="C38" s="58"/>
      <c r="D38" s="48"/>
      <c r="E38" s="48"/>
      <c r="F38" s="49"/>
      <c r="G38" s="110"/>
      <c r="H38" s="116"/>
      <c r="I38" s="110"/>
      <c r="J38" s="48"/>
      <c r="K38" s="110">
        <v>80</v>
      </c>
      <c r="L38" s="116"/>
      <c r="M38" s="110"/>
      <c r="N38" s="116"/>
      <c r="O38" s="35">
        <f t="shared" si="10"/>
        <v>80</v>
      </c>
      <c r="P38" s="36">
        <f t="shared" si="11"/>
        <v>80</v>
      </c>
    </row>
    <row r="39" spans="1:16" ht="11.25" customHeight="1">
      <c r="A39" s="119"/>
      <c r="B39" s="180" t="s">
        <v>112</v>
      </c>
      <c r="C39" s="58"/>
      <c r="D39" s="48"/>
      <c r="E39" s="48"/>
      <c r="F39" s="49"/>
      <c r="G39" s="110">
        <v>37</v>
      </c>
      <c r="H39" s="116"/>
      <c r="I39" s="110"/>
      <c r="J39" s="48"/>
      <c r="K39" s="110"/>
      <c r="L39" s="116"/>
      <c r="M39" s="110"/>
      <c r="N39" s="116">
        <v>7</v>
      </c>
      <c r="O39" s="35">
        <f t="shared" ref="O39:O41" si="13">SUM(F39:N39)</f>
        <v>44</v>
      </c>
      <c r="P39" s="36">
        <f t="shared" ref="P39:P54" si="14">(D39*$D$3)+(E39*$E$3)+(F39*$F$3)+(G39*$G$3)+(H39*$H$3)+(I39*$I$3)+(J39*$J$3)+(K39*$K$3)+(L39*$L$3)+(M39*$M$3)+(N39*$N$3)</f>
        <v>23.25</v>
      </c>
    </row>
    <row r="40" spans="1:16" ht="11.25" customHeight="1">
      <c r="A40" s="119"/>
      <c r="B40" s="181" t="s">
        <v>113</v>
      </c>
      <c r="C40" s="58"/>
      <c r="D40" s="48"/>
      <c r="E40" s="48"/>
      <c r="F40" s="49"/>
      <c r="G40" s="110"/>
      <c r="H40" s="116"/>
      <c r="I40" s="110"/>
      <c r="J40" s="48"/>
      <c r="K40" s="110"/>
      <c r="L40" s="116"/>
      <c r="M40" s="110"/>
      <c r="N40" s="116"/>
      <c r="O40" s="35">
        <f t="shared" si="13"/>
        <v>0</v>
      </c>
      <c r="P40" s="36">
        <f t="shared" si="14"/>
        <v>0</v>
      </c>
    </row>
    <row r="41" spans="1:16" ht="11.25" customHeight="1">
      <c r="A41" s="119"/>
      <c r="B41" s="180" t="s">
        <v>114</v>
      </c>
      <c r="C41" s="58"/>
      <c r="D41" s="48"/>
      <c r="E41" s="48"/>
      <c r="F41" s="49"/>
      <c r="G41" s="110"/>
      <c r="H41" s="116"/>
      <c r="I41" s="110"/>
      <c r="J41" s="48"/>
      <c r="K41" s="110"/>
      <c r="L41" s="116"/>
      <c r="M41" s="110"/>
      <c r="N41" s="116"/>
      <c r="O41" s="35">
        <f t="shared" si="13"/>
        <v>0</v>
      </c>
      <c r="P41" s="36">
        <f t="shared" si="14"/>
        <v>0</v>
      </c>
    </row>
    <row r="42" spans="1:16" ht="11.25" customHeight="1">
      <c r="A42" s="119"/>
      <c r="B42" s="181" t="s">
        <v>115</v>
      </c>
      <c r="C42" s="58"/>
      <c r="D42" s="48"/>
      <c r="E42" s="48"/>
      <c r="F42" s="49"/>
      <c r="G42" s="110"/>
      <c r="H42" s="116"/>
      <c r="I42" s="110"/>
      <c r="J42" s="48"/>
      <c r="K42" s="110">
        <v>3</v>
      </c>
      <c r="L42" s="116"/>
      <c r="M42" s="110"/>
      <c r="N42" s="116">
        <v>41</v>
      </c>
      <c r="O42" s="35">
        <f t="shared" ref="O42:O45" si="15">SUM(F42:N42)</f>
        <v>44</v>
      </c>
      <c r="P42" s="36">
        <f t="shared" si="14"/>
        <v>85</v>
      </c>
    </row>
    <row r="43" spans="1:16" ht="11.25" customHeight="1">
      <c r="A43" s="119"/>
      <c r="B43" s="181" t="s">
        <v>116</v>
      </c>
      <c r="C43" s="58"/>
      <c r="D43" s="48"/>
      <c r="E43" s="48"/>
      <c r="F43" s="49"/>
      <c r="G43" s="110">
        <v>4</v>
      </c>
      <c r="H43" s="116"/>
      <c r="I43" s="110"/>
      <c r="J43" s="48"/>
      <c r="K43" s="110"/>
      <c r="L43" s="116"/>
      <c r="M43" s="110"/>
      <c r="N43" s="116">
        <v>19</v>
      </c>
      <c r="O43" s="35">
        <f t="shared" si="15"/>
        <v>23</v>
      </c>
      <c r="P43" s="36">
        <f t="shared" si="14"/>
        <v>39</v>
      </c>
    </row>
    <row r="44" spans="1:16" ht="11.25" customHeight="1">
      <c r="A44" s="119"/>
      <c r="B44" s="180" t="s">
        <v>117</v>
      </c>
      <c r="C44" s="58"/>
      <c r="D44" s="48"/>
      <c r="E44" s="48">
        <v>1</v>
      </c>
      <c r="F44" s="49"/>
      <c r="G44" s="110"/>
      <c r="H44" s="116"/>
      <c r="I44" s="110"/>
      <c r="J44" s="48"/>
      <c r="K44" s="110"/>
      <c r="L44" s="116"/>
      <c r="M44" s="110"/>
      <c r="N44" s="116">
        <v>13</v>
      </c>
      <c r="O44" s="110">
        <f t="shared" ref="O44" si="16">SUM(F44:N44)+(E44*18)+(D44*9)</f>
        <v>31</v>
      </c>
      <c r="P44" s="36">
        <f t="shared" si="14"/>
        <v>98</v>
      </c>
    </row>
    <row r="45" spans="1:16" ht="11.25" customHeight="1">
      <c r="A45" s="119"/>
      <c r="B45" s="181" t="s">
        <v>118</v>
      </c>
      <c r="C45" s="58"/>
      <c r="D45" s="48"/>
      <c r="E45" s="48"/>
      <c r="F45" s="49"/>
      <c r="G45" s="110">
        <v>7</v>
      </c>
      <c r="H45" s="116"/>
      <c r="I45" s="110"/>
      <c r="J45" s="48"/>
      <c r="K45" s="110"/>
      <c r="L45" s="116"/>
      <c r="M45" s="110"/>
      <c r="N45" s="116"/>
      <c r="O45" s="35">
        <f t="shared" si="15"/>
        <v>7</v>
      </c>
      <c r="P45" s="36">
        <f t="shared" si="14"/>
        <v>1.75</v>
      </c>
    </row>
    <row r="46" spans="1:16" ht="11.25" customHeight="1">
      <c r="A46" s="119"/>
      <c r="B46" s="181" t="s">
        <v>119</v>
      </c>
      <c r="C46" s="58"/>
      <c r="D46" s="48"/>
      <c r="E46" s="48"/>
      <c r="F46" s="49"/>
      <c r="G46" s="110">
        <v>5</v>
      </c>
      <c r="H46" s="116"/>
      <c r="I46" s="110"/>
      <c r="J46" s="48"/>
      <c r="K46" s="110"/>
      <c r="L46" s="116"/>
      <c r="M46" s="110"/>
      <c r="N46" s="116"/>
      <c r="O46" s="35">
        <f t="shared" ref="O46:O54" si="17">SUM(F46:N46)</f>
        <v>5</v>
      </c>
      <c r="P46" s="36">
        <f t="shared" si="14"/>
        <v>1.25</v>
      </c>
    </row>
    <row r="47" spans="1:16" ht="11.25" customHeight="1">
      <c r="A47" s="119"/>
      <c r="B47" s="181" t="s">
        <v>120</v>
      </c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>
        <v>4</v>
      </c>
      <c r="O47" s="35">
        <f t="shared" si="17"/>
        <v>4</v>
      </c>
      <c r="P47" s="36">
        <f t="shared" si="14"/>
        <v>8</v>
      </c>
    </row>
    <row r="48" spans="1:16" ht="11.25" customHeight="1">
      <c r="A48" s="119"/>
      <c r="B48" s="180" t="s">
        <v>121</v>
      </c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>
        <v>1</v>
      </c>
      <c r="O48" s="35">
        <f t="shared" si="17"/>
        <v>1</v>
      </c>
      <c r="P48" s="36">
        <f t="shared" si="14"/>
        <v>2</v>
      </c>
    </row>
    <row r="49" spans="1:16" ht="11.25" customHeight="1">
      <c r="A49" s="119"/>
      <c r="B49" s="181" t="s">
        <v>122</v>
      </c>
      <c r="C49" s="58"/>
      <c r="D49" s="48"/>
      <c r="E49" s="48">
        <v>1</v>
      </c>
      <c r="F49" s="49"/>
      <c r="G49" s="110"/>
      <c r="H49" s="116"/>
      <c r="I49" s="110"/>
      <c r="J49" s="48"/>
      <c r="K49" s="110"/>
      <c r="L49" s="116"/>
      <c r="M49" s="110"/>
      <c r="N49" s="116"/>
      <c r="O49" s="110">
        <f t="shared" ref="O49:O54" si="18">SUM(F49:N49)+(E49*18)+(D49*9)</f>
        <v>18</v>
      </c>
      <c r="P49" s="36">
        <f t="shared" si="14"/>
        <v>72</v>
      </c>
    </row>
    <row r="50" spans="1:16" ht="11.25" customHeight="1">
      <c r="A50" s="119"/>
      <c r="B50" s="180" t="s">
        <v>123</v>
      </c>
      <c r="C50" s="58"/>
      <c r="D50" s="48">
        <v>1</v>
      </c>
      <c r="E50" s="48">
        <v>19</v>
      </c>
      <c r="F50" s="49"/>
      <c r="G50" s="110"/>
      <c r="H50" s="116"/>
      <c r="I50" s="110"/>
      <c r="J50" s="48"/>
      <c r="K50" s="110"/>
      <c r="L50" s="116"/>
      <c r="M50" s="110"/>
      <c r="N50" s="116"/>
      <c r="O50" s="110">
        <f t="shared" si="18"/>
        <v>351</v>
      </c>
      <c r="P50" s="36">
        <f t="shared" si="14"/>
        <v>1404</v>
      </c>
    </row>
    <row r="51" spans="1:16" ht="11.25" customHeight="1">
      <c r="A51" s="119"/>
      <c r="B51" s="181" t="s">
        <v>124</v>
      </c>
      <c r="C51" s="58"/>
      <c r="D51" s="48"/>
      <c r="E51" s="48">
        <v>2</v>
      </c>
      <c r="F51" s="49"/>
      <c r="G51" s="110"/>
      <c r="H51" s="116"/>
      <c r="I51" s="110"/>
      <c r="J51" s="48"/>
      <c r="K51" s="110"/>
      <c r="L51" s="116"/>
      <c r="M51" s="110"/>
      <c r="N51" s="116"/>
      <c r="O51" s="110">
        <f t="shared" si="18"/>
        <v>36</v>
      </c>
      <c r="P51" s="36">
        <f t="shared" si="14"/>
        <v>144</v>
      </c>
    </row>
    <row r="52" spans="1:16" ht="11.25" customHeight="1">
      <c r="A52" s="119"/>
      <c r="B52" s="181" t="s">
        <v>125</v>
      </c>
      <c r="C52" s="58"/>
      <c r="D52" s="48"/>
      <c r="E52" s="48">
        <v>2</v>
      </c>
      <c r="F52" s="49"/>
      <c r="G52" s="110"/>
      <c r="H52" s="116"/>
      <c r="I52" s="110"/>
      <c r="J52" s="48"/>
      <c r="K52" s="110"/>
      <c r="L52" s="116"/>
      <c r="M52" s="110"/>
      <c r="N52" s="116"/>
      <c r="O52" s="110">
        <f t="shared" si="18"/>
        <v>36</v>
      </c>
      <c r="P52" s="36">
        <f t="shared" si="14"/>
        <v>144</v>
      </c>
    </row>
    <row r="53" spans="1:16" ht="11.25" customHeight="1">
      <c r="A53" s="119"/>
      <c r="B53" s="181" t="s">
        <v>126</v>
      </c>
      <c r="C53" s="58"/>
      <c r="D53" s="48"/>
      <c r="E53" s="48">
        <v>1</v>
      </c>
      <c r="F53" s="49"/>
      <c r="G53" s="110"/>
      <c r="H53" s="116"/>
      <c r="I53" s="110"/>
      <c r="J53" s="48"/>
      <c r="K53" s="110"/>
      <c r="L53" s="116"/>
      <c r="M53" s="110"/>
      <c r="N53" s="116"/>
      <c r="O53" s="110">
        <f t="shared" si="18"/>
        <v>18</v>
      </c>
      <c r="P53" s="36">
        <f t="shared" si="14"/>
        <v>72</v>
      </c>
    </row>
    <row r="54" spans="1:16" ht="11.25" customHeight="1">
      <c r="A54" s="119"/>
      <c r="B54" s="180" t="s">
        <v>127</v>
      </c>
      <c r="C54" s="58"/>
      <c r="D54" s="48"/>
      <c r="E54" s="48">
        <v>1</v>
      </c>
      <c r="F54" s="49"/>
      <c r="G54" s="110"/>
      <c r="H54" s="116"/>
      <c r="I54" s="110"/>
      <c r="J54" s="48"/>
      <c r="K54" s="110"/>
      <c r="L54" s="116"/>
      <c r="M54" s="110"/>
      <c r="N54" s="116"/>
      <c r="O54" s="110">
        <f t="shared" si="18"/>
        <v>18</v>
      </c>
      <c r="P54" s="36">
        <f t="shared" si="14"/>
        <v>72</v>
      </c>
    </row>
    <row r="55" spans="1:16" ht="11.25" customHeight="1">
      <c r="A55" s="119"/>
      <c r="B55" s="181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16"/>
      <c r="O55" s="35">
        <f t="shared" ref="O55" si="19">SUM(F55:N55)</f>
        <v>0</v>
      </c>
      <c r="P55" s="36">
        <f t="shared" si="9"/>
        <v>0</v>
      </c>
    </row>
    <row r="56" spans="1:16" ht="11.25" customHeight="1">
      <c r="A56" s="119"/>
      <c r="B56" s="181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16"/>
      <c r="O56" s="35">
        <f t="shared" ref="O56" si="20">SUM(F56:N56)</f>
        <v>0</v>
      </c>
      <c r="P56" s="36">
        <f t="shared" si="9"/>
        <v>0</v>
      </c>
    </row>
    <row r="57" spans="1:16" ht="10.8" thickBot="1">
      <c r="B57" s="37"/>
      <c r="C57" s="40">
        <f t="shared" ref="C57:P57" si="21">SUM(C35:C56)</f>
        <v>0</v>
      </c>
      <c r="D57" s="40">
        <f t="shared" si="21"/>
        <v>1</v>
      </c>
      <c r="E57" s="40">
        <f t="shared" si="21"/>
        <v>29</v>
      </c>
      <c r="F57" s="40">
        <f t="shared" si="21"/>
        <v>0</v>
      </c>
      <c r="G57" s="40">
        <f t="shared" si="21"/>
        <v>450</v>
      </c>
      <c r="H57" s="40">
        <f t="shared" si="21"/>
        <v>0</v>
      </c>
      <c r="I57" s="40">
        <f t="shared" si="21"/>
        <v>2</v>
      </c>
      <c r="J57" s="40">
        <f t="shared" si="21"/>
        <v>0</v>
      </c>
      <c r="K57" s="40">
        <f t="shared" si="21"/>
        <v>123</v>
      </c>
      <c r="L57" s="40">
        <f t="shared" si="21"/>
        <v>0</v>
      </c>
      <c r="M57" s="40">
        <f t="shared" si="21"/>
        <v>0</v>
      </c>
      <c r="N57" s="40">
        <f t="shared" si="21"/>
        <v>90</v>
      </c>
      <c r="O57" s="41">
        <f t="shared" si="21"/>
        <v>1196</v>
      </c>
      <c r="P57" s="42">
        <f t="shared" si="21"/>
        <v>2540.5</v>
      </c>
    </row>
    <row r="58" spans="1:16">
      <c r="G58" s="38"/>
    </row>
    <row r="59" spans="1:16">
      <c r="G59" s="38"/>
    </row>
    <row r="60" spans="1:16" ht="10.8" thickBot="1">
      <c r="B60" s="32" t="s">
        <v>49</v>
      </c>
      <c r="C60" s="32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4"/>
    </row>
    <row r="61" spans="1:16">
      <c r="A61" s="119"/>
      <c r="B61" s="181" t="s">
        <v>98</v>
      </c>
      <c r="C61" s="58"/>
      <c r="D61" s="48"/>
      <c r="E61" s="48"/>
      <c r="F61" s="49"/>
      <c r="G61" s="110">
        <v>6</v>
      </c>
      <c r="H61" s="116"/>
      <c r="I61" s="110"/>
      <c r="J61" s="48">
        <v>1</v>
      </c>
      <c r="K61" s="110">
        <v>1</v>
      </c>
      <c r="L61" s="116"/>
      <c r="M61" s="110"/>
      <c r="N61" s="120">
        <v>1</v>
      </c>
      <c r="O61" s="110">
        <f>SUM(F61:N61)+(E61*18)+(D61*9)</f>
        <v>9</v>
      </c>
      <c r="P61" s="36">
        <f t="shared" ref="P61:P64" si="22">(D61*$D$3)+(E61*$E$3)+(F61*$F$3)+(G61*$G$3)+(H61*$H$3)+(I61*$I$3)+(J61*$J$3)+(K61*$K$3)+(L61*$L$3)+(M61*$M$3)+(N61*$N$3)</f>
        <v>5</v>
      </c>
    </row>
    <row r="62" spans="1:16">
      <c r="A62" s="119"/>
      <c r="B62" s="181" t="s">
        <v>99</v>
      </c>
      <c r="C62" s="58"/>
      <c r="D62" s="48"/>
      <c r="E62" s="48"/>
      <c r="F62" s="49">
        <v>8</v>
      </c>
      <c r="G62" s="110"/>
      <c r="H62" s="116"/>
      <c r="I62" s="110"/>
      <c r="J62" s="48"/>
      <c r="K62" s="110"/>
      <c r="L62" s="116"/>
      <c r="M62" s="110"/>
      <c r="N62" s="120"/>
      <c r="O62" s="117">
        <f t="shared" ref="O62:O64" si="23">SUM(F62:N62)</f>
        <v>8</v>
      </c>
      <c r="P62" s="36">
        <f t="shared" si="22"/>
        <v>0.8</v>
      </c>
    </row>
    <row r="63" spans="1:16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ref="O63" si="24">SUM(F63:N63)</f>
        <v>0</v>
      </c>
      <c r="P63" s="36">
        <f t="shared" si="22"/>
        <v>0</v>
      </c>
    </row>
    <row r="64" spans="1:16" ht="12.75" customHeight="1">
      <c r="A64" s="119"/>
      <c r="B64" s="180"/>
      <c r="C64" s="58"/>
      <c r="D64" s="48"/>
      <c r="E64" s="48"/>
      <c r="F64" s="49"/>
      <c r="G64" s="123"/>
      <c r="H64" s="124"/>
      <c r="I64" s="121"/>
      <c r="K64" s="121"/>
      <c r="L64" s="101"/>
      <c r="M64" s="121"/>
      <c r="O64" s="118">
        <f t="shared" si="23"/>
        <v>0</v>
      </c>
      <c r="P64" s="36">
        <f t="shared" si="22"/>
        <v>0</v>
      </c>
    </row>
    <row r="65" spans="1:16" ht="10.8" thickBot="1">
      <c r="B65" s="37" t="s">
        <v>21</v>
      </c>
      <c r="C65" s="37">
        <f t="shared" ref="C65:P65" si="25">SUM(C61:C64)</f>
        <v>0</v>
      </c>
      <c r="D65" s="37">
        <f t="shared" si="25"/>
        <v>0</v>
      </c>
      <c r="E65" s="37">
        <f t="shared" si="25"/>
        <v>0</v>
      </c>
      <c r="F65" s="37">
        <f t="shared" si="25"/>
        <v>8</v>
      </c>
      <c r="G65" s="122">
        <f t="shared" si="25"/>
        <v>6</v>
      </c>
      <c r="H65" s="122">
        <f t="shared" si="25"/>
        <v>0</v>
      </c>
      <c r="I65" s="40">
        <f t="shared" si="25"/>
        <v>0</v>
      </c>
      <c r="J65" s="40">
        <f t="shared" si="25"/>
        <v>1</v>
      </c>
      <c r="K65" s="40">
        <f t="shared" si="25"/>
        <v>1</v>
      </c>
      <c r="L65" s="40">
        <f t="shared" si="25"/>
        <v>0</v>
      </c>
      <c r="M65" s="40">
        <f t="shared" si="25"/>
        <v>0</v>
      </c>
      <c r="N65" s="40">
        <f t="shared" si="25"/>
        <v>1</v>
      </c>
      <c r="O65" s="41">
        <f t="shared" si="25"/>
        <v>17</v>
      </c>
      <c r="P65" s="42">
        <f t="shared" si="25"/>
        <v>5.8</v>
      </c>
    </row>
    <row r="66" spans="1:16">
      <c r="B66" s="44"/>
      <c r="C66" s="44"/>
      <c r="D66" s="44"/>
      <c r="E66" s="44"/>
      <c r="F66" s="44"/>
      <c r="G66" s="45"/>
      <c r="H66" s="45"/>
      <c r="I66" s="45"/>
      <c r="J66" s="45"/>
      <c r="K66" s="45"/>
      <c r="L66" s="45"/>
      <c r="M66" s="45"/>
      <c r="N66" s="45"/>
      <c r="O66" s="50"/>
      <c r="P66" s="51"/>
    </row>
    <row r="67" spans="1:16" hidden="1">
      <c r="B67" s="44"/>
      <c r="C67" s="44"/>
      <c r="D67" s="44"/>
      <c r="E67" s="44"/>
      <c r="F67" s="44"/>
      <c r="G67" s="45"/>
      <c r="H67" s="45"/>
      <c r="I67" s="45"/>
      <c r="J67" s="45"/>
      <c r="K67" s="45"/>
      <c r="L67" s="45"/>
      <c r="M67" s="45"/>
      <c r="N67" s="45"/>
      <c r="O67" s="50"/>
      <c r="P67" s="51"/>
    </row>
    <row r="68" spans="1:16" ht="10.8" hidden="1" thickBot="1">
      <c r="B68" s="32" t="s">
        <v>78</v>
      </c>
      <c r="C68" s="32"/>
      <c r="D68" s="32"/>
      <c r="E68" s="32"/>
      <c r="F68" s="33"/>
      <c r="G68" s="33"/>
      <c r="H68" s="33"/>
      <c r="I68" s="33"/>
      <c r="J68" s="33"/>
      <c r="K68" s="33"/>
      <c r="L68" s="33"/>
      <c r="M68" s="33"/>
      <c r="N68" s="33"/>
      <c r="O68" s="34"/>
      <c r="P68" s="34"/>
    </row>
    <row r="69" spans="1:16" hidden="1">
      <c r="B69" s="52" t="s">
        <v>70</v>
      </c>
      <c r="C69" s="48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>SUM(F69:N69)</f>
        <v>0</v>
      </c>
      <c r="P69" s="36">
        <f t="shared" ref="P69:P70" si="26">(D69*$D$3)+(E69*$E$3)+(F69*$F$3)+(G69*$G$3)+(H69*$H$3)+(I69*$I$3)+(J69*$J$3)+(K69*$K$3)+(L69*$L$3)+(M69*$M$3)+(N69*$N$3)</f>
        <v>0</v>
      </c>
    </row>
    <row r="70" spans="1:16" hidden="1">
      <c r="B70" s="52"/>
      <c r="C70" s="58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>SUM(F70:N70)</f>
        <v>0</v>
      </c>
      <c r="P70" s="36">
        <f t="shared" si="26"/>
        <v>0</v>
      </c>
    </row>
    <row r="71" spans="1:16" ht="10.8" hidden="1" thickBot="1">
      <c r="B71" s="37" t="s">
        <v>21</v>
      </c>
      <c r="C71" s="37">
        <f t="shared" ref="C71:D71" si="27">SUM(C70:C70)</f>
        <v>0</v>
      </c>
      <c r="D71" s="37">
        <f t="shared" si="27"/>
        <v>0</v>
      </c>
      <c r="E71" s="41">
        <f t="shared" ref="E71:N71" si="28">SUM(E69:E70)</f>
        <v>0</v>
      </c>
      <c r="F71" s="41">
        <f t="shared" si="28"/>
        <v>0</v>
      </c>
      <c r="G71" s="41">
        <f t="shared" si="28"/>
        <v>0</v>
      </c>
      <c r="H71" s="41">
        <f t="shared" si="28"/>
        <v>0</v>
      </c>
      <c r="I71" s="41">
        <f t="shared" si="28"/>
        <v>0</v>
      </c>
      <c r="J71" s="41">
        <f t="shared" si="28"/>
        <v>0</v>
      </c>
      <c r="K71" s="41">
        <f t="shared" si="28"/>
        <v>0</v>
      </c>
      <c r="L71" s="41">
        <f t="shared" si="28"/>
        <v>0</v>
      </c>
      <c r="M71" s="41">
        <f t="shared" si="28"/>
        <v>0</v>
      </c>
      <c r="N71" s="41">
        <f t="shared" si="28"/>
        <v>0</v>
      </c>
      <c r="O71" s="41">
        <f>SUM(O69:O70)</f>
        <v>0</v>
      </c>
      <c r="P71" s="42">
        <f>SUM(P69:P70)</f>
        <v>0</v>
      </c>
    </row>
    <row r="72" spans="1:16" hidden="1">
      <c r="B72" s="44"/>
      <c r="C72" s="44"/>
      <c r="D72" s="44"/>
      <c r="E72" s="44"/>
      <c r="F72" s="44"/>
      <c r="G72" s="45"/>
      <c r="H72" s="45"/>
      <c r="I72" s="45"/>
      <c r="J72" s="45"/>
      <c r="K72" s="45"/>
      <c r="L72" s="45"/>
      <c r="M72" s="45"/>
      <c r="N72" s="45"/>
      <c r="O72" s="50"/>
      <c r="P72" s="51"/>
    </row>
    <row r="73" spans="1:16" hidden="1">
      <c r="G73" s="38"/>
    </row>
    <row r="74" spans="1:16" ht="10.8" hidden="1" thickBot="1">
      <c r="B74" s="32" t="s">
        <v>51</v>
      </c>
      <c r="C74" s="32"/>
      <c r="D74" s="32"/>
      <c r="E74" s="32"/>
      <c r="F74" s="33"/>
      <c r="G74" s="33"/>
      <c r="H74" s="33"/>
      <c r="I74" s="33"/>
      <c r="J74" s="33"/>
      <c r="K74" s="33"/>
      <c r="L74" s="33"/>
      <c r="M74" s="33"/>
      <c r="N74" s="33"/>
      <c r="O74" s="34"/>
      <c r="P74" s="34"/>
    </row>
    <row r="75" spans="1:16" hidden="1">
      <c r="A75" s="119"/>
      <c r="B75" s="181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:O96" si="29">SUM(F75:N75)</f>
        <v>0</v>
      </c>
      <c r="P75" s="36">
        <f t="shared" ref="P75:P96" si="30">(D75*$D$3)+(E75*$E$3)+(F75*$F$3)+(G75*$G$3)+(H75*$H$3)+(I75*$I$3)+(J75*$J$3)+(K75*$K$3)+(L75*$L$3)+(M75*$M$3)+(N75*$N$3)</f>
        <v>0</v>
      </c>
    </row>
    <row r="76" spans="1:16" hidden="1">
      <c r="A76" s="119"/>
      <c r="B76" s="180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9"/>
        <v>0</v>
      </c>
      <c r="P76" s="36">
        <f t="shared" si="30"/>
        <v>0</v>
      </c>
    </row>
    <row r="77" spans="1:16" hidden="1">
      <c r="A77" s="119"/>
      <c r="B77" s="181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9"/>
        <v>0</v>
      </c>
      <c r="P77" s="36">
        <f t="shared" si="30"/>
        <v>0</v>
      </c>
    </row>
    <row r="78" spans="1:16" hidden="1">
      <c r="A78" s="119"/>
      <c r="B78" s="180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9"/>
        <v>0</v>
      </c>
      <c r="P78" s="36">
        <f t="shared" si="30"/>
        <v>0</v>
      </c>
    </row>
    <row r="79" spans="1:16" hidden="1">
      <c r="A79" s="119"/>
      <c r="B79" s="181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ref="O79:O81" si="31">SUM(F79:N79)</f>
        <v>0</v>
      </c>
      <c r="P79" s="36">
        <f t="shared" si="30"/>
        <v>0</v>
      </c>
    </row>
    <row r="80" spans="1:16" hidden="1">
      <c r="A80" s="119"/>
      <c r="B80" s="180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31"/>
        <v>0</v>
      </c>
      <c r="P80" s="36">
        <f t="shared" si="30"/>
        <v>0</v>
      </c>
    </row>
    <row r="81" spans="1:16" hidden="1">
      <c r="A81" s="119"/>
      <c r="B81" s="181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31"/>
        <v>0</v>
      </c>
      <c r="P81" s="36">
        <f t="shared" si="30"/>
        <v>0</v>
      </c>
    </row>
    <row r="82" spans="1:16" hidden="1">
      <c r="A82" s="119"/>
      <c r="B82" s="180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ref="O82:O84" si="32">SUM(F82:N82)</f>
        <v>0</v>
      </c>
      <c r="P82" s="36">
        <f t="shared" si="30"/>
        <v>0</v>
      </c>
    </row>
    <row r="83" spans="1:16" hidden="1">
      <c r="A83" s="119"/>
      <c r="B83" s="181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32"/>
        <v>0</v>
      </c>
      <c r="P83" s="36">
        <f t="shared" si="30"/>
        <v>0</v>
      </c>
    </row>
    <row r="84" spans="1:16" hidden="1">
      <c r="A84" s="119"/>
      <c r="B84" s="180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32"/>
        <v>0</v>
      </c>
      <c r="P84" s="36">
        <f t="shared" si="30"/>
        <v>0</v>
      </c>
    </row>
    <row r="85" spans="1:16" hidden="1">
      <c r="A85" s="119"/>
      <c r="B85" s="181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ref="O85:O87" si="33">SUM(F85:N85)</f>
        <v>0</v>
      </c>
      <c r="P85" s="36">
        <f t="shared" si="30"/>
        <v>0</v>
      </c>
    </row>
    <row r="86" spans="1:16" hidden="1">
      <c r="A86" s="119"/>
      <c r="B86" s="180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33"/>
        <v>0</v>
      </c>
      <c r="P86" s="36">
        <f t="shared" si="30"/>
        <v>0</v>
      </c>
    </row>
    <row r="87" spans="1:16" hidden="1">
      <c r="A87" s="119"/>
      <c r="B87" s="181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33"/>
        <v>0</v>
      </c>
      <c r="P87" s="36">
        <f t="shared" si="30"/>
        <v>0</v>
      </c>
    </row>
    <row r="88" spans="1:16" hidden="1">
      <c r="A88" s="119"/>
      <c r="B88" s="180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ref="O88:O90" si="34">SUM(F88:N88)</f>
        <v>0</v>
      </c>
      <c r="P88" s="36">
        <f t="shared" si="30"/>
        <v>0</v>
      </c>
    </row>
    <row r="89" spans="1:16" hidden="1">
      <c r="A89" s="119"/>
      <c r="B89" s="181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34"/>
        <v>0</v>
      </c>
      <c r="P89" s="36">
        <f t="shared" si="30"/>
        <v>0</v>
      </c>
    </row>
    <row r="90" spans="1:16" hidden="1">
      <c r="A90" s="119"/>
      <c r="B90" s="180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34"/>
        <v>0</v>
      </c>
      <c r="P90" s="36">
        <f t="shared" si="30"/>
        <v>0</v>
      </c>
    </row>
    <row r="91" spans="1:16" hidden="1">
      <c r="A91" s="119"/>
      <c r="B91" s="181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ref="O91:O93" si="35">SUM(F91:N91)</f>
        <v>0</v>
      </c>
      <c r="P91" s="36">
        <f t="shared" si="30"/>
        <v>0</v>
      </c>
    </row>
    <row r="92" spans="1:16" hidden="1">
      <c r="A92" s="119"/>
      <c r="B92" s="180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35"/>
        <v>0</v>
      </c>
      <c r="P92" s="36">
        <f t="shared" si="30"/>
        <v>0</v>
      </c>
    </row>
    <row r="93" spans="1:16" hidden="1">
      <c r="A93" s="119"/>
      <c r="B93" s="181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35"/>
        <v>0</v>
      </c>
      <c r="P93" s="36">
        <f t="shared" si="30"/>
        <v>0</v>
      </c>
    </row>
    <row r="94" spans="1:16" hidden="1">
      <c r="A94" s="119"/>
      <c r="B94" s="180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29"/>
        <v>0</v>
      </c>
      <c r="P94" s="36">
        <f t="shared" si="30"/>
        <v>0</v>
      </c>
    </row>
    <row r="95" spans="1:16" hidden="1">
      <c r="A95" s="119"/>
      <c r="B95" s="181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29"/>
        <v>0</v>
      </c>
      <c r="P95" s="36">
        <f t="shared" si="30"/>
        <v>0</v>
      </c>
    </row>
    <row r="96" spans="1:16" ht="12.75" hidden="1" customHeight="1">
      <c r="A96" s="119"/>
      <c r="B96" s="180"/>
      <c r="C96" s="58"/>
      <c r="D96" s="48"/>
      <c r="E96" s="48"/>
      <c r="F96" s="49"/>
      <c r="G96" s="123"/>
      <c r="H96" s="124"/>
      <c r="I96" s="121"/>
      <c r="K96" s="121"/>
      <c r="L96" s="101"/>
      <c r="M96" s="121"/>
      <c r="O96" s="118">
        <f t="shared" si="29"/>
        <v>0</v>
      </c>
      <c r="P96" s="36">
        <f t="shared" si="30"/>
        <v>0</v>
      </c>
    </row>
    <row r="97" spans="2:16" ht="10.8" hidden="1" thickBot="1">
      <c r="B97" s="37" t="s">
        <v>21</v>
      </c>
      <c r="C97" s="37">
        <f t="shared" ref="C97:P97" si="36">SUM(C75:C96)</f>
        <v>0</v>
      </c>
      <c r="D97" s="37">
        <f t="shared" si="36"/>
        <v>0</v>
      </c>
      <c r="E97" s="37">
        <f t="shared" si="36"/>
        <v>0</v>
      </c>
      <c r="F97" s="37">
        <f t="shared" si="36"/>
        <v>0</v>
      </c>
      <c r="G97" s="122">
        <f t="shared" si="36"/>
        <v>0</v>
      </c>
      <c r="H97" s="122">
        <f t="shared" si="36"/>
        <v>0</v>
      </c>
      <c r="I97" s="40">
        <f t="shared" si="36"/>
        <v>0</v>
      </c>
      <c r="J97" s="40">
        <f t="shared" si="36"/>
        <v>0</v>
      </c>
      <c r="K97" s="40">
        <f t="shared" si="36"/>
        <v>0</v>
      </c>
      <c r="L97" s="40">
        <f t="shared" si="36"/>
        <v>0</v>
      </c>
      <c r="M97" s="40">
        <f t="shared" si="36"/>
        <v>0</v>
      </c>
      <c r="N97" s="40">
        <f t="shared" si="36"/>
        <v>0</v>
      </c>
      <c r="O97" s="41">
        <f t="shared" si="36"/>
        <v>0</v>
      </c>
      <c r="P97" s="42">
        <f t="shared" si="36"/>
        <v>0</v>
      </c>
    </row>
    <row r="98" spans="2:16" hidden="1">
      <c r="B98" s="44"/>
      <c r="C98" s="44"/>
      <c r="D98" s="44"/>
      <c r="E98" s="44"/>
      <c r="F98" s="44"/>
      <c r="G98" s="45"/>
      <c r="H98" s="45"/>
      <c r="I98" s="45"/>
      <c r="J98" s="45"/>
      <c r="K98" s="45"/>
      <c r="L98" s="45"/>
      <c r="M98" s="45"/>
      <c r="N98" s="45"/>
      <c r="O98" s="50"/>
      <c r="P98" s="51"/>
    </row>
    <row r="99" spans="2:16" hidden="1">
      <c r="B99" s="44"/>
      <c r="C99" s="44"/>
      <c r="D99" s="44"/>
      <c r="E99" s="44"/>
      <c r="F99" s="44"/>
      <c r="G99" s="45"/>
      <c r="H99" s="45"/>
      <c r="I99" s="45"/>
      <c r="J99" s="45"/>
      <c r="K99" s="45"/>
      <c r="L99" s="45"/>
      <c r="M99" s="45"/>
      <c r="N99" s="45"/>
      <c r="O99" s="50"/>
      <c r="P99" s="51"/>
    </row>
    <row r="100" spans="2:16" ht="10.8" hidden="1" thickBot="1">
      <c r="B100" s="32" t="s">
        <v>42</v>
      </c>
      <c r="C100" s="32"/>
      <c r="D100" s="32"/>
      <c r="E100" s="32"/>
      <c r="F100" s="33"/>
      <c r="G100" s="33"/>
      <c r="H100" s="33"/>
      <c r="I100" s="33"/>
      <c r="J100" s="33"/>
      <c r="K100" s="33"/>
      <c r="L100" s="33"/>
      <c r="M100" s="33"/>
      <c r="N100" s="33"/>
      <c r="O100" s="34"/>
      <c r="P100" s="34"/>
    </row>
    <row r="101" spans="2:16" ht="11.25" hidden="1" customHeight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110">
        <f>SUM(F101:N101)+(E101*18)+(D101*9)</f>
        <v>0</v>
      </c>
      <c r="P101" s="36">
        <f t="shared" ref="P101" si="37">(D101*$D$3)+(E101*$E$3)+(F101*$F$3)+(G101*$G$3)+(H101*$H$3)+(I101*$I$3)+(J101*$J$3)+(K101*$K$3)+(L101*$L$3)+(M101*$M$3)+(N101*$N$3)</f>
        <v>0</v>
      </c>
    </row>
    <row r="102" spans="2:16" ht="11.25" hidden="1" customHeight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ref="O102:O103" si="38">SUM(F102:N102)</f>
        <v>0</v>
      </c>
      <c r="P102" s="36">
        <f t="shared" ref="P102:P103" si="39">(D102*$D$3)+(E102*$E$3)+(F102*$F$3)+(G102*$G$3)+(H102*$H$3)+(I102*$I$3)+(J102*$J$3)+(K102*$K$3)+(L102*$L$3)+(M102*$M$3)+(N102*$N$3)</f>
        <v>0</v>
      </c>
    </row>
    <row r="103" spans="2:16" ht="11.25" hidden="1" customHeight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si="38"/>
        <v>0</v>
      </c>
      <c r="P103" s="36">
        <f t="shared" si="39"/>
        <v>0</v>
      </c>
    </row>
    <row r="104" spans="2:16" ht="10.8" hidden="1" thickBot="1">
      <c r="B104" s="37" t="s">
        <v>21</v>
      </c>
      <c r="C104" s="37">
        <f t="shared" ref="C104:P104" si="40">SUM(C101:C103)</f>
        <v>0</v>
      </c>
      <c r="D104" s="37">
        <f t="shared" si="40"/>
        <v>0</v>
      </c>
      <c r="E104" s="37">
        <f t="shared" si="40"/>
        <v>0</v>
      </c>
      <c r="F104" s="37">
        <f t="shared" si="40"/>
        <v>0</v>
      </c>
      <c r="G104" s="40">
        <f t="shared" si="40"/>
        <v>0</v>
      </c>
      <c r="H104" s="40">
        <f t="shared" si="40"/>
        <v>0</v>
      </c>
      <c r="I104" s="40">
        <f t="shared" si="40"/>
        <v>0</v>
      </c>
      <c r="J104" s="40">
        <f t="shared" si="40"/>
        <v>0</v>
      </c>
      <c r="K104" s="40">
        <f t="shared" si="40"/>
        <v>0</v>
      </c>
      <c r="L104" s="40">
        <f t="shared" si="40"/>
        <v>0</v>
      </c>
      <c r="M104" s="40">
        <f t="shared" si="40"/>
        <v>0</v>
      </c>
      <c r="N104" s="40">
        <f t="shared" si="40"/>
        <v>0</v>
      </c>
      <c r="O104" s="41">
        <f t="shared" si="40"/>
        <v>0</v>
      </c>
      <c r="P104" s="42">
        <f t="shared" si="40"/>
        <v>0</v>
      </c>
    </row>
    <row r="105" spans="2:16" ht="11.25" hidden="1" customHeight="1">
      <c r="B105" s="44"/>
      <c r="C105" s="44"/>
      <c r="D105" s="44"/>
      <c r="E105" s="44"/>
      <c r="F105" s="44"/>
      <c r="G105" s="45"/>
      <c r="H105" s="45"/>
      <c r="I105" s="45"/>
      <c r="J105" s="45"/>
      <c r="K105" s="45"/>
      <c r="L105" s="45"/>
      <c r="M105" s="45"/>
      <c r="N105" s="45"/>
      <c r="O105" s="50"/>
      <c r="P105" s="51"/>
    </row>
    <row r="106" spans="2:16" hidden="1"/>
    <row r="107" spans="2:16" ht="10.8" hidden="1" thickBot="1">
      <c r="B107" s="32" t="s">
        <v>83</v>
      </c>
      <c r="C107" s="32"/>
      <c r="D107" s="32"/>
      <c r="E107" s="32"/>
      <c r="F107" s="33"/>
      <c r="G107" s="33"/>
      <c r="H107" s="33"/>
      <c r="I107" s="33"/>
      <c r="J107" s="33"/>
      <c r="K107" s="33"/>
      <c r="L107" s="33"/>
      <c r="M107" s="33"/>
      <c r="N107" s="33"/>
      <c r="O107" s="34"/>
      <c r="P107" s="34"/>
    </row>
    <row r="108" spans="2:16" ht="11.25" hidden="1" customHeight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>SUM(F108:N108)</f>
        <v>0</v>
      </c>
      <c r="P108" s="36">
        <f t="shared" ref="P108:P109" si="41">(D108*$D$3)+(E108*$E$3)+(F108*$F$3)+(G108*$G$3)+(H108*$H$3)+(I108*$I$3)+(J108*$J$3)+(K108*$K$3)+(L108*$L$3)+(M108*$M$3)+(N108*$N$3)</f>
        <v>0</v>
      </c>
    </row>
    <row r="109" spans="2:16" ht="11.25" hidden="1" customHeight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>SUM(F109:N109)</f>
        <v>0</v>
      </c>
      <c r="P109" s="36">
        <f t="shared" si="41"/>
        <v>0</v>
      </c>
    </row>
    <row r="110" spans="2:16" ht="10.8" hidden="1" thickBot="1">
      <c r="B110" s="37" t="s">
        <v>21</v>
      </c>
      <c r="C110" s="37">
        <f t="shared" ref="C110:P110" si="42">SUM(C108:C109)</f>
        <v>0</v>
      </c>
      <c r="D110" s="37">
        <f t="shared" si="42"/>
        <v>0</v>
      </c>
      <c r="E110" s="37">
        <f t="shared" si="42"/>
        <v>0</v>
      </c>
      <c r="F110" s="37">
        <f t="shared" si="42"/>
        <v>0</v>
      </c>
      <c r="G110" s="40">
        <f t="shared" si="42"/>
        <v>0</v>
      </c>
      <c r="H110" s="40">
        <f t="shared" si="42"/>
        <v>0</v>
      </c>
      <c r="I110" s="40">
        <f t="shared" si="42"/>
        <v>0</v>
      </c>
      <c r="J110" s="40">
        <f t="shared" si="42"/>
        <v>0</v>
      </c>
      <c r="K110" s="40">
        <f t="shared" si="42"/>
        <v>0</v>
      </c>
      <c r="L110" s="40">
        <f t="shared" si="42"/>
        <v>0</v>
      </c>
      <c r="M110" s="40">
        <f t="shared" si="42"/>
        <v>0</v>
      </c>
      <c r="N110" s="40">
        <f t="shared" si="42"/>
        <v>0</v>
      </c>
      <c r="O110" s="41">
        <f t="shared" si="42"/>
        <v>0</v>
      </c>
      <c r="P110" s="42">
        <f t="shared" si="42"/>
        <v>0</v>
      </c>
    </row>
    <row r="111" spans="2:16" ht="11.25" hidden="1" customHeight="1">
      <c r="B111" s="44"/>
      <c r="C111" s="44"/>
      <c r="D111" s="44"/>
      <c r="E111" s="44"/>
      <c r="F111" s="44"/>
      <c r="G111" s="45"/>
      <c r="H111" s="45"/>
      <c r="I111" s="45"/>
      <c r="J111" s="45"/>
      <c r="K111" s="45"/>
      <c r="L111" s="45"/>
      <c r="M111" s="45"/>
      <c r="N111" s="45"/>
      <c r="O111" s="50"/>
      <c r="P111" s="51"/>
    </row>
    <row r="113" spans="2:16" ht="10.8" thickBot="1">
      <c r="B113" s="32" t="s">
        <v>50</v>
      </c>
      <c r="C113" s="32"/>
      <c r="D113" s="32"/>
      <c r="E113" s="32"/>
      <c r="F113" s="33"/>
      <c r="G113" s="33"/>
      <c r="H113" s="33"/>
      <c r="I113" s="33"/>
      <c r="J113" s="33"/>
      <c r="K113" s="33"/>
      <c r="L113" s="33"/>
      <c r="M113" s="33"/>
      <c r="N113" s="33"/>
      <c r="O113" s="34"/>
      <c r="P113" s="34"/>
    </row>
    <row r="114" spans="2:16">
      <c r="B114" s="52" t="s">
        <v>100</v>
      </c>
      <c r="C114" s="57"/>
      <c r="D114" s="48">
        <v>1</v>
      </c>
      <c r="E114" s="48">
        <v>16</v>
      </c>
      <c r="F114" s="49"/>
      <c r="G114" s="53">
        <v>126</v>
      </c>
      <c r="H114" s="54"/>
      <c r="I114" s="55">
        <v>16</v>
      </c>
      <c r="J114" s="54"/>
      <c r="K114" s="53">
        <v>2</v>
      </c>
      <c r="L114" s="56"/>
      <c r="M114" s="53">
        <v>2</v>
      </c>
      <c r="N114" s="54">
        <v>43</v>
      </c>
      <c r="O114" s="110">
        <f t="shared" ref="O114" si="43">SUM(F114:N114)+(E114*18)+(D114*9)</f>
        <v>486</v>
      </c>
      <c r="P114" s="36">
        <f t="shared" ref="P114:P117" si="44">(D114*$D$3)+(E114*$E$3)+(F114*$F$3)+(G114*$G$3)+(H114*$H$3)+(I114*$I$3)+(J114*$J$3)+(K114*$K$3)+(L114*$L$3)+(M114*$M$3)+(N114*$N$3)</f>
        <v>1319.5</v>
      </c>
    </row>
    <row r="115" spans="2:16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ref="O114:O117" si="45">SUM(F115:N115)</f>
        <v>0</v>
      </c>
      <c r="P115" s="36">
        <f t="shared" si="44"/>
        <v>0</v>
      </c>
    </row>
    <row r="116" spans="2:16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45"/>
        <v>0</v>
      </c>
      <c r="P116" s="36">
        <f t="shared" si="44"/>
        <v>0</v>
      </c>
    </row>
    <row r="117" spans="2:16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si="45"/>
        <v>0</v>
      </c>
      <c r="P117" s="36">
        <f t="shared" si="44"/>
        <v>0</v>
      </c>
    </row>
    <row r="118" spans="2:16" ht="10.8" thickBot="1">
      <c r="B118" s="37" t="s">
        <v>21</v>
      </c>
      <c r="C118" s="37">
        <f>SUM(C117:C117)</f>
        <v>0</v>
      </c>
      <c r="D118" s="37">
        <f t="shared" ref="D118:P118" si="46">SUM(D114:D117)</f>
        <v>1</v>
      </c>
      <c r="E118" s="37">
        <f t="shared" si="46"/>
        <v>16</v>
      </c>
      <c r="F118" s="37">
        <f t="shared" si="46"/>
        <v>0</v>
      </c>
      <c r="G118" s="40">
        <f t="shared" si="46"/>
        <v>126</v>
      </c>
      <c r="H118" s="40">
        <f t="shared" si="46"/>
        <v>0</v>
      </c>
      <c r="I118" s="40">
        <f t="shared" si="46"/>
        <v>16</v>
      </c>
      <c r="J118" s="40">
        <f t="shared" si="46"/>
        <v>0</v>
      </c>
      <c r="K118" s="40">
        <f t="shared" si="46"/>
        <v>2</v>
      </c>
      <c r="L118" s="40">
        <f t="shared" si="46"/>
        <v>0</v>
      </c>
      <c r="M118" s="40">
        <f t="shared" si="46"/>
        <v>2</v>
      </c>
      <c r="N118" s="40">
        <f t="shared" si="46"/>
        <v>43</v>
      </c>
      <c r="O118" s="41">
        <f t="shared" si="46"/>
        <v>486</v>
      </c>
      <c r="P118" s="42">
        <f t="shared" si="46"/>
        <v>1319.5</v>
      </c>
    </row>
    <row r="121" spans="2:16" ht="10.8" thickBot="1">
      <c r="B121" s="32" t="s">
        <v>55</v>
      </c>
      <c r="C121" s="32"/>
      <c r="D121" s="32"/>
      <c r="E121" s="32"/>
      <c r="F121" s="33"/>
      <c r="G121" s="33"/>
      <c r="H121" s="33"/>
      <c r="I121" s="33"/>
      <c r="J121" s="33"/>
      <c r="K121" s="33"/>
      <c r="L121" s="33"/>
      <c r="M121" s="33"/>
      <c r="N121" s="33"/>
      <c r="O121" s="34"/>
      <c r="P121" s="34"/>
    </row>
    <row r="122" spans="2:16">
      <c r="B122" s="52" t="s">
        <v>71</v>
      </c>
      <c r="C122" s="57"/>
      <c r="D122" s="48"/>
      <c r="E122" s="48"/>
      <c r="F122" s="49"/>
      <c r="G122" s="53">
        <v>12</v>
      </c>
      <c r="H122" s="54"/>
      <c r="I122" s="55">
        <v>5</v>
      </c>
      <c r="J122" s="54"/>
      <c r="K122" s="53">
        <v>15</v>
      </c>
      <c r="L122" s="56"/>
      <c r="M122" s="53"/>
      <c r="N122" s="54"/>
      <c r="O122" s="110">
        <f>SUM(F122:N122)+(E122*18)+(D122*9)</f>
        <v>32</v>
      </c>
      <c r="P122" s="36">
        <f t="shared" ref="P122:P125" si="47">(D122*$D$3)+(E122*$E$3)+(F122*$F$3)+(G122*$G$3)+(H122*$H$3)+(I122*$I$3)+(J122*$J$3)+(K122*$K$3)+(L122*$L$3)+(M122*$M$3)+(N122*$N$3)</f>
        <v>20.5</v>
      </c>
    </row>
    <row r="123" spans="2:16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ref="O123:O124" si="48">SUM(F123:N123)</f>
        <v>0</v>
      </c>
      <c r="P123" s="36">
        <f t="shared" si="47"/>
        <v>0</v>
      </c>
    </row>
    <row r="124" spans="2:16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48"/>
        <v>0</v>
      </c>
      <c r="P124" s="36">
        <f t="shared" si="47"/>
        <v>0</v>
      </c>
    </row>
    <row r="125" spans="2:16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" si="49">SUM(F125:N125)</f>
        <v>0</v>
      </c>
      <c r="P125" s="36">
        <f t="shared" si="47"/>
        <v>0</v>
      </c>
    </row>
    <row r="126" spans="2:16" ht="10.8" thickBot="1">
      <c r="B126" s="37" t="s">
        <v>21</v>
      </c>
      <c r="C126" s="37">
        <f>SUM(C125:C125)</f>
        <v>0</v>
      </c>
      <c r="D126" s="37">
        <f>SUM(D122:D125)</f>
        <v>0</v>
      </c>
      <c r="E126" s="37">
        <f>SUM(E122:E125)</f>
        <v>0</v>
      </c>
      <c r="F126" s="37">
        <f>SUM(F122:F125)</f>
        <v>0</v>
      </c>
      <c r="G126" s="40">
        <f t="shared" ref="G126:P126" si="50">SUM(G122:G125)</f>
        <v>12</v>
      </c>
      <c r="H126" s="40">
        <f t="shared" si="50"/>
        <v>0</v>
      </c>
      <c r="I126" s="40">
        <f t="shared" si="50"/>
        <v>5</v>
      </c>
      <c r="J126" s="40">
        <f t="shared" si="50"/>
        <v>0</v>
      </c>
      <c r="K126" s="40">
        <f t="shared" si="50"/>
        <v>15</v>
      </c>
      <c r="L126" s="40">
        <f t="shared" si="50"/>
        <v>0</v>
      </c>
      <c r="M126" s="40">
        <f t="shared" si="50"/>
        <v>0</v>
      </c>
      <c r="N126" s="40">
        <f t="shared" si="50"/>
        <v>0</v>
      </c>
      <c r="O126" s="41">
        <f t="shared" si="50"/>
        <v>32</v>
      </c>
      <c r="P126" s="42">
        <f t="shared" si="50"/>
        <v>20.5</v>
      </c>
    </row>
    <row r="128" spans="2:16" hidden="1"/>
    <row r="129" spans="2:16" ht="10.8" hidden="1" thickBot="1">
      <c r="B129" s="32" t="s">
        <v>54</v>
      </c>
      <c r="C129" s="32"/>
      <c r="D129" s="32"/>
      <c r="E129" s="32"/>
      <c r="F129" s="33"/>
      <c r="G129" s="33"/>
      <c r="H129" s="33"/>
      <c r="I129" s="33"/>
      <c r="J129" s="33"/>
      <c r="K129" s="33"/>
      <c r="L129" s="33"/>
      <c r="M129" s="33"/>
      <c r="N129" s="33"/>
      <c r="O129" s="34"/>
      <c r="P129" s="34"/>
    </row>
    <row r="130" spans="2:16" hidden="1">
      <c r="B130" s="52"/>
      <c r="C130" s="5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ref="O130:O132" si="51">SUM(F130:N130)</f>
        <v>0</v>
      </c>
      <c r="P130" s="36">
        <f t="shared" ref="P130:P132" si="52">(D130*$D$3)+(E130*$E$3)+(F130*$F$3)+(G130*$G$3)+(H130*$H$3)+(I130*$I$3)+(J130*$J$3)+(K130*$K$3)+(L130*$L$3)+(M130*$M$3)+(N130*$N$3)</f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ref="O131" si="53">SUM(F131:N131)</f>
        <v>0</v>
      </c>
      <c r="P131" s="36">
        <f t="shared" si="52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51"/>
        <v>0</v>
      </c>
      <c r="P132" s="36">
        <f t="shared" si="52"/>
        <v>0</v>
      </c>
    </row>
    <row r="133" spans="2:16" ht="10.8" hidden="1" thickBot="1">
      <c r="B133" s="37" t="s">
        <v>21</v>
      </c>
      <c r="C133" s="37">
        <f>SUM(C132:C132)</f>
        <v>0</v>
      </c>
      <c r="D133" s="37">
        <f>SUM(D130:D132)</f>
        <v>0</v>
      </c>
      <c r="E133" s="37">
        <f>SUM(E130:E132)</f>
        <v>0</v>
      </c>
      <c r="F133" s="37">
        <f>SUM(F132:F132)</f>
        <v>0</v>
      </c>
      <c r="G133" s="40">
        <f t="shared" ref="G133:P133" si="54">SUM(G130:G132)</f>
        <v>0</v>
      </c>
      <c r="H133" s="40">
        <f t="shared" si="54"/>
        <v>0</v>
      </c>
      <c r="I133" s="40">
        <f t="shared" si="54"/>
        <v>0</v>
      </c>
      <c r="J133" s="40">
        <f t="shared" si="54"/>
        <v>0</v>
      </c>
      <c r="K133" s="40">
        <f t="shared" si="54"/>
        <v>0</v>
      </c>
      <c r="L133" s="40">
        <f t="shared" si="54"/>
        <v>0</v>
      </c>
      <c r="M133" s="40">
        <f t="shared" si="54"/>
        <v>0</v>
      </c>
      <c r="N133" s="40">
        <f t="shared" si="54"/>
        <v>0</v>
      </c>
      <c r="O133" s="41">
        <f t="shared" si="54"/>
        <v>0</v>
      </c>
      <c r="P133" s="42">
        <f t="shared" si="54"/>
        <v>0</v>
      </c>
    </row>
    <row r="134" spans="2:16" hidden="1"/>
    <row r="135" spans="2:16" hidden="1"/>
    <row r="136" spans="2:16" ht="10.8" hidden="1" thickBot="1">
      <c r="B136" s="32" t="s">
        <v>46</v>
      </c>
      <c r="C136" s="32"/>
      <c r="D136" s="32"/>
      <c r="E136" s="32"/>
      <c r="F136" s="33"/>
      <c r="G136" s="33"/>
      <c r="H136" s="33"/>
      <c r="I136" s="33"/>
      <c r="J136" s="33"/>
      <c r="K136" s="33"/>
      <c r="L136" s="33"/>
      <c r="M136" s="33"/>
      <c r="N136" s="33"/>
      <c r="O136" s="34"/>
      <c r="P136" s="34"/>
    </row>
    <row r="137" spans="2:16" hidden="1">
      <c r="B137" s="52" t="s">
        <v>71</v>
      </c>
      <c r="C137" s="5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110">
        <f>SUM(F137:N137)+(E137*18)+(D137*9)</f>
        <v>0</v>
      </c>
      <c r="P137" s="36">
        <f t="shared" ref="P137:P139" si="55">(D137*$D$3)+(E137*$E$3)+(F137*$F$3)+(G137*$G$3)+(H137*$H$3)+(I137*$I$3)+(J137*$J$3)+(K137*$K$3)+(L137*$L$3)+(M137*$M$3)+(N137*$N$3)</f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ref="O138" si="56">SUM(F138:N138)</f>
        <v>0</v>
      </c>
      <c r="P138" s="36">
        <f t="shared" si="55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ref="O139" si="57">SUM(F139:N139)</f>
        <v>0</v>
      </c>
      <c r="P139" s="36">
        <f t="shared" si="55"/>
        <v>0</v>
      </c>
    </row>
    <row r="140" spans="2:16" ht="10.8" hidden="1" thickBot="1">
      <c r="B140" s="37" t="s">
        <v>21</v>
      </c>
      <c r="C140" s="37">
        <f>SUM(C139:C139)</f>
        <v>0</v>
      </c>
      <c r="D140" s="37">
        <f>SUM(D137:D139)</f>
        <v>0</v>
      </c>
      <c r="E140" s="37">
        <f>SUM(E137:E139)</f>
        <v>0</v>
      </c>
      <c r="F140" s="37">
        <f>SUM(F139:F139)</f>
        <v>0</v>
      </c>
      <c r="G140" s="40">
        <f t="shared" ref="G140:P140" si="58">SUM(G137:G139)</f>
        <v>0</v>
      </c>
      <c r="H140" s="40">
        <f t="shared" si="58"/>
        <v>0</v>
      </c>
      <c r="I140" s="40">
        <f t="shared" si="58"/>
        <v>0</v>
      </c>
      <c r="J140" s="40">
        <f t="shared" si="58"/>
        <v>0</v>
      </c>
      <c r="K140" s="40">
        <f t="shared" si="58"/>
        <v>0</v>
      </c>
      <c r="L140" s="40">
        <f t="shared" si="58"/>
        <v>0</v>
      </c>
      <c r="M140" s="40">
        <f t="shared" si="58"/>
        <v>0</v>
      </c>
      <c r="N140" s="40">
        <f t="shared" si="58"/>
        <v>0</v>
      </c>
      <c r="O140" s="41">
        <f t="shared" si="58"/>
        <v>0</v>
      </c>
      <c r="P140" s="42">
        <f t="shared" si="58"/>
        <v>0</v>
      </c>
    </row>
    <row r="141" spans="2:16" hidden="1"/>
    <row r="143" spans="2:16" ht="10.8" thickBot="1">
      <c r="B143" s="32" t="s">
        <v>52</v>
      </c>
      <c r="C143" s="32"/>
      <c r="D143" s="32"/>
      <c r="E143" s="32"/>
      <c r="F143" s="33"/>
      <c r="G143" s="33"/>
      <c r="H143" s="33"/>
      <c r="I143" s="33"/>
      <c r="J143" s="33"/>
      <c r="K143" s="33"/>
      <c r="L143" s="33"/>
      <c r="M143" s="33"/>
      <c r="N143" s="33"/>
      <c r="O143" s="34"/>
      <c r="P143" s="34"/>
    </row>
    <row r="144" spans="2:16" ht="11.25" customHeight="1">
      <c r="B144" s="52" t="s">
        <v>102</v>
      </c>
      <c r="C144" s="47"/>
      <c r="D144" s="48"/>
      <c r="E144" s="48"/>
      <c r="F144" s="49">
        <v>20</v>
      </c>
      <c r="G144" s="53">
        <v>32</v>
      </c>
      <c r="H144" s="54"/>
      <c r="I144" s="55"/>
      <c r="J144" s="54"/>
      <c r="K144" s="53"/>
      <c r="L144" s="56"/>
      <c r="M144" s="53"/>
      <c r="N144" s="54"/>
      <c r="O144" s="35">
        <f t="shared" ref="O144:O148" si="59">SUM(F144:N144)</f>
        <v>52</v>
      </c>
      <c r="P144" s="36">
        <f t="shared" ref="P144:P148" si="60">(D144*$D$3)+(E144*$E$3)+(F144*$F$3)+(G144*$G$3)+(H144*$H$3)+(I144*$I$3)+(J144*$J$3)+(K144*$K$3)+(L144*$L$3)+(M144*$M$3)+(N144*$N$3)</f>
        <v>10</v>
      </c>
    </row>
    <row r="145" spans="2:16" ht="11.25" customHeight="1">
      <c r="B145" s="52" t="s">
        <v>103</v>
      </c>
      <c r="C145" s="47"/>
      <c r="D145" s="48"/>
      <c r="E145" s="48"/>
      <c r="F145" s="49"/>
      <c r="G145" s="53">
        <v>90</v>
      </c>
      <c r="H145" s="54"/>
      <c r="I145" s="55"/>
      <c r="J145" s="54"/>
      <c r="K145" s="53"/>
      <c r="L145" s="56"/>
      <c r="M145" s="53"/>
      <c r="N145" s="54"/>
      <c r="O145" s="35">
        <f t="shared" si="59"/>
        <v>90</v>
      </c>
      <c r="P145" s="36">
        <f t="shared" si="60"/>
        <v>22.5</v>
      </c>
    </row>
    <row r="146" spans="2:16" ht="11.25" customHeight="1">
      <c r="B146" s="52" t="s">
        <v>104</v>
      </c>
      <c r="C146" s="47"/>
      <c r="D146" s="48"/>
      <c r="E146" s="48">
        <v>3</v>
      </c>
      <c r="F146" s="49"/>
      <c r="G146" s="53">
        <v>11</v>
      </c>
      <c r="H146" s="54"/>
      <c r="I146" s="55">
        <v>6</v>
      </c>
      <c r="J146" s="54"/>
      <c r="K146" s="53">
        <v>8</v>
      </c>
      <c r="L146" s="56"/>
      <c r="M146" s="53"/>
      <c r="N146" s="54"/>
      <c r="O146" s="110">
        <f t="shared" ref="O146" si="61">SUM(F146:N146)+(E146*18)+(D146*9)</f>
        <v>79</v>
      </c>
      <c r="P146" s="36">
        <f t="shared" si="60"/>
        <v>229.75</v>
      </c>
    </row>
    <row r="147" spans="2:16" ht="11.25" customHeight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59"/>
        <v>0</v>
      </c>
      <c r="P147" s="36">
        <f t="shared" si="60"/>
        <v>0</v>
      </c>
    </row>
    <row r="148" spans="2:16" ht="11.25" customHeight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59"/>
        <v>0</v>
      </c>
      <c r="P148" s="36">
        <f t="shared" si="60"/>
        <v>0</v>
      </c>
    </row>
    <row r="149" spans="2:16" ht="10.8" thickBot="1">
      <c r="B149" s="37" t="s">
        <v>21</v>
      </c>
      <c r="C149" s="37">
        <f t="shared" ref="C149:P149" si="62">SUM(C144:C148)</f>
        <v>0</v>
      </c>
      <c r="D149" s="37">
        <f t="shared" si="62"/>
        <v>0</v>
      </c>
      <c r="E149" s="37">
        <f t="shared" si="62"/>
        <v>3</v>
      </c>
      <c r="F149" s="37">
        <f t="shared" si="62"/>
        <v>20</v>
      </c>
      <c r="G149" s="40">
        <f t="shared" si="62"/>
        <v>133</v>
      </c>
      <c r="H149" s="40">
        <f t="shared" si="62"/>
        <v>0</v>
      </c>
      <c r="I149" s="40">
        <f t="shared" si="62"/>
        <v>6</v>
      </c>
      <c r="J149" s="40">
        <f t="shared" si="62"/>
        <v>0</v>
      </c>
      <c r="K149" s="40">
        <f t="shared" si="62"/>
        <v>8</v>
      </c>
      <c r="L149" s="40">
        <f t="shared" si="62"/>
        <v>0</v>
      </c>
      <c r="M149" s="40">
        <f t="shared" si="62"/>
        <v>0</v>
      </c>
      <c r="N149" s="40">
        <f t="shared" si="62"/>
        <v>0</v>
      </c>
      <c r="O149" s="41">
        <f t="shared" si="62"/>
        <v>221</v>
      </c>
      <c r="P149" s="42">
        <f t="shared" si="62"/>
        <v>262.25</v>
      </c>
    </row>
    <row r="150" spans="2:16" ht="11.25" customHeight="1">
      <c r="B150" s="44"/>
      <c r="C150" s="44"/>
      <c r="D150" s="44"/>
      <c r="E150" s="44"/>
      <c r="F150" s="44"/>
      <c r="G150" s="45"/>
      <c r="H150" s="45"/>
      <c r="I150" s="45"/>
      <c r="J150" s="45"/>
      <c r="K150" s="45"/>
      <c r="L150" s="45"/>
      <c r="M150" s="45"/>
      <c r="N150" s="45"/>
      <c r="O150" s="50"/>
      <c r="P150" s="51"/>
    </row>
    <row r="151" spans="2:16" ht="11.25" hidden="1" customHeight="1"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2:16" ht="10.8" hidden="1" thickBot="1">
      <c r="B152" s="32" t="s">
        <v>45</v>
      </c>
      <c r="C152" s="32"/>
      <c r="D152" s="32"/>
      <c r="E152" s="32"/>
      <c r="F152" s="33"/>
      <c r="G152" s="33"/>
      <c r="H152" s="33"/>
      <c r="I152" s="33"/>
      <c r="J152" s="33"/>
      <c r="K152" s="33"/>
      <c r="L152" s="33"/>
      <c r="M152" s="33"/>
      <c r="N152" s="33"/>
      <c r="O152" s="34"/>
      <c r="P152" s="34"/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>SUM(F153:N153)</f>
        <v>0</v>
      </c>
      <c r="P153" s="36">
        <f t="shared" ref="P153:P155" si="63">(D153*$D$3)+(E153*$E$3)+(F153*$F$3)+(G153*$G$3)+(H153*$H$3)+(I153*$I$3)+(J153*$J$3)+(K153*$K$3)+(L153*$L$3)+(M153*$M$3)+(N153*$N$3)</f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>SUM(F154:N154)</f>
        <v>0</v>
      </c>
      <c r="P154" s="36">
        <f t="shared" si="63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>SUM(F155:N155)</f>
        <v>0</v>
      </c>
      <c r="P155" s="36">
        <f t="shared" si="63"/>
        <v>0</v>
      </c>
    </row>
    <row r="156" spans="2:16" ht="10.8" hidden="1" thickBot="1">
      <c r="B156" s="37" t="s">
        <v>21</v>
      </c>
      <c r="C156" s="37">
        <f t="shared" ref="C156:O156" si="64">SUM(C153:C155)</f>
        <v>0</v>
      </c>
      <c r="D156" s="37">
        <f t="shared" si="64"/>
        <v>0</v>
      </c>
      <c r="E156" s="37">
        <f t="shared" si="64"/>
        <v>0</v>
      </c>
      <c r="F156" s="37">
        <f t="shared" si="64"/>
        <v>0</v>
      </c>
      <c r="G156" s="40">
        <f t="shared" si="64"/>
        <v>0</v>
      </c>
      <c r="H156" s="40">
        <f t="shared" si="64"/>
        <v>0</v>
      </c>
      <c r="I156" s="40">
        <f t="shared" si="64"/>
        <v>0</v>
      </c>
      <c r="J156" s="40">
        <f t="shared" si="64"/>
        <v>0</v>
      </c>
      <c r="K156" s="40">
        <f t="shared" si="64"/>
        <v>0</v>
      </c>
      <c r="L156" s="40">
        <f t="shared" si="64"/>
        <v>0</v>
      </c>
      <c r="M156" s="40">
        <f t="shared" si="64"/>
        <v>0</v>
      </c>
      <c r="N156" s="40">
        <f t="shared" si="64"/>
        <v>0</v>
      </c>
      <c r="O156" s="41">
        <f t="shared" si="64"/>
        <v>0</v>
      </c>
      <c r="P156" s="42">
        <f>SUM(P153:P155)</f>
        <v>0</v>
      </c>
    </row>
    <row r="157" spans="2:16" ht="13.2">
      <c r="B157" s="2"/>
      <c r="C157" s="2"/>
      <c r="D157" s="2"/>
      <c r="E157" s="2"/>
      <c r="F157" s="43"/>
      <c r="G157" s="43"/>
      <c r="H157" s="43"/>
      <c r="I157" s="43"/>
      <c r="J157" s="43"/>
      <c r="K157" s="43"/>
      <c r="L157" s="43"/>
      <c r="M157" s="43"/>
      <c r="N157" s="43"/>
      <c r="O157" s="2"/>
      <c r="P157" s="2"/>
    </row>
    <row r="158" spans="2:16">
      <c r="M158" s="44" t="s">
        <v>21</v>
      </c>
      <c r="O158" s="45">
        <f>O156+O149+O140+O133+O126+O118+O110+O104+O71+O97+O65+O57+O31+O11</f>
        <v>1952</v>
      </c>
      <c r="P158" s="46">
        <f>P156+P149+P140+P133+P126+P118+P110+P104+P71+P97+P65+P57+P31+P11</f>
        <v>4148.55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55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92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75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70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68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Normal="100" workbookViewId="0">
      <selection activeCell="C35" sqref="C35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82</v>
      </c>
      <c r="B4" s="167">
        <f>SUM(Botswana!O13)</f>
        <v>150</v>
      </c>
      <c r="C4" s="168">
        <f>SUM(Botswana!P13)</f>
        <v>44.25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72</v>
      </c>
      <c r="B6" s="172">
        <f>SUM(Ghana!O37)</f>
        <v>2729</v>
      </c>
      <c r="C6" s="169">
        <f>SUM(Ghana!P37)</f>
        <v>1120.6500000000001</v>
      </c>
      <c r="D6" s="162"/>
    </row>
    <row r="7" spans="1:4" ht="14.4">
      <c r="A7" s="166" t="s">
        <v>48</v>
      </c>
      <c r="B7" s="167">
        <f>SUM('Ivory Coast'!O11)</f>
        <v>31</v>
      </c>
      <c r="C7" s="168">
        <f>SUM('Ivory Coast'!P11)</f>
        <v>84.5</v>
      </c>
      <c r="D7" s="162"/>
    </row>
    <row r="8" spans="1:4" ht="14.4">
      <c r="A8" s="166" t="s">
        <v>25</v>
      </c>
      <c r="B8" s="172">
        <f>SUM(Kenya!O41)</f>
        <v>321</v>
      </c>
      <c r="C8" s="169">
        <f>SUM(Kenya!P41)</f>
        <v>596.25</v>
      </c>
      <c r="D8" s="162"/>
    </row>
    <row r="9" spans="1:4" ht="14.4" hidden="1">
      <c r="A9" s="166" t="s">
        <v>80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SUM(Mauritius!O38)</f>
        <v>8944</v>
      </c>
      <c r="C10" s="168">
        <f>SUM(Mauritius!P38)</f>
        <v>13503.5</v>
      </c>
      <c r="D10" s="162"/>
    </row>
    <row r="11" spans="1:4" ht="14.4">
      <c r="A11" s="166" t="s">
        <v>34</v>
      </c>
      <c r="B11" s="172">
        <f>SUM(Nigeria!O50)</f>
        <v>1538</v>
      </c>
      <c r="C11" s="169">
        <f>SUM(Nigeria!P50)</f>
        <v>1165.5</v>
      </c>
      <c r="D11" s="162"/>
    </row>
    <row r="12" spans="1:4" ht="14.4">
      <c r="A12" s="166" t="s">
        <v>27</v>
      </c>
      <c r="B12" s="173">
        <f>SUM('South Africa'!O158)</f>
        <v>1952</v>
      </c>
      <c r="C12" s="168">
        <f>SUM('South Africa'!P158)</f>
        <v>4148.55</v>
      </c>
      <c r="D12" s="162"/>
    </row>
    <row r="13" spans="1:4" ht="14.4" hidden="1">
      <c r="A13" s="166" t="s">
        <v>77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38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74</v>
      </c>
      <c r="B15" s="172">
        <f>SUM(Uganda!O12)</f>
        <v>0</v>
      </c>
      <c r="C15" s="169">
        <f>SUM(Uganda!P12)</f>
        <v>0</v>
      </c>
      <c r="D15" s="162"/>
    </row>
    <row r="16" spans="1:4" ht="14.4" hidden="1">
      <c r="A16" s="166" t="s">
        <v>69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67"/>
      <c r="C17" s="168"/>
      <c r="D17" s="162"/>
    </row>
    <row r="18" spans="1:5" ht="14.4">
      <c r="A18" s="175" t="s">
        <v>28</v>
      </c>
      <c r="B18" s="176">
        <f>SUM(B4:B17)</f>
        <v>15665</v>
      </c>
      <c r="C18" s="176">
        <f>SUM(C4:C17)</f>
        <v>20663.2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2023</v>
      </c>
      <c r="C26" s="182">
        <v>2024</v>
      </c>
      <c r="D26" s="67"/>
    </row>
    <row r="27" spans="1:5">
      <c r="A27" s="67" t="s">
        <v>67</v>
      </c>
      <c r="B27" s="67">
        <v>3493</v>
      </c>
      <c r="C27" s="67">
        <v>7360</v>
      </c>
      <c r="D27" s="67"/>
      <c r="E27" s="67"/>
    </row>
    <row r="28" spans="1:5">
      <c r="A28" s="67" t="s">
        <v>56</v>
      </c>
      <c r="B28" s="67">
        <v>10995</v>
      </c>
      <c r="C28" s="67">
        <v>5618</v>
      </c>
      <c r="D28" s="67"/>
      <c r="E28" s="67"/>
    </row>
    <row r="29" spans="1:5">
      <c r="A29" s="67" t="s">
        <v>57</v>
      </c>
      <c r="B29" s="67">
        <v>4879</v>
      </c>
      <c r="C29" s="67">
        <v>8658</v>
      </c>
      <c r="D29" s="67"/>
      <c r="E29" s="67"/>
    </row>
    <row r="30" spans="1:5">
      <c r="A30" s="67" t="s">
        <v>58</v>
      </c>
      <c r="B30" s="177">
        <v>3724</v>
      </c>
      <c r="C30" s="177">
        <v>7531</v>
      </c>
      <c r="D30" s="177"/>
      <c r="E30" s="177"/>
    </row>
    <row r="31" spans="1:5">
      <c r="A31" s="67" t="s">
        <v>59</v>
      </c>
      <c r="B31" s="67">
        <v>3136</v>
      </c>
      <c r="C31" s="67">
        <v>2624</v>
      </c>
      <c r="D31" s="67"/>
    </row>
    <row r="32" spans="1:5">
      <c r="A32" s="67" t="s">
        <v>60</v>
      </c>
      <c r="B32" s="67">
        <v>4944</v>
      </c>
      <c r="C32" s="67">
        <v>5856</v>
      </c>
      <c r="D32" s="67"/>
    </row>
    <row r="33" spans="1:4">
      <c r="A33" s="67" t="s">
        <v>61</v>
      </c>
      <c r="B33" s="67">
        <v>9300</v>
      </c>
      <c r="C33" s="67">
        <v>7463</v>
      </c>
      <c r="D33" s="67"/>
    </row>
    <row r="34" spans="1:4">
      <c r="A34" s="67" t="s">
        <v>62</v>
      </c>
      <c r="B34" s="67">
        <v>6491</v>
      </c>
      <c r="C34" s="67">
        <v>12710</v>
      </c>
      <c r="D34" s="67"/>
    </row>
    <row r="35" spans="1:4">
      <c r="A35" s="67" t="s">
        <v>63</v>
      </c>
      <c r="B35" s="67">
        <v>9118</v>
      </c>
      <c r="C35" s="67">
        <f>B18</f>
        <v>15665</v>
      </c>
    </row>
    <row r="36" spans="1:4">
      <c r="A36" s="67" t="s">
        <v>64</v>
      </c>
      <c r="B36" s="67">
        <v>3703</v>
      </c>
    </row>
    <row r="37" spans="1:4">
      <c r="A37" s="67" t="s">
        <v>65</v>
      </c>
      <c r="B37" s="67">
        <v>6906</v>
      </c>
    </row>
    <row r="38" spans="1:4">
      <c r="A38" s="67" t="s">
        <v>66</v>
      </c>
      <c r="B38" s="67">
        <v>85323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2024-10-29T16:41:28Z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