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BC9A8000-8C25-44EB-A1DA-E57A9663F2E1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9" i="19" l="1"/>
  <c r="O127" i="19"/>
  <c r="O126" i="19"/>
  <c r="O124" i="19"/>
  <c r="O92" i="19"/>
  <c r="O46" i="19"/>
  <c r="O45" i="19"/>
  <c r="O43" i="19"/>
  <c r="O42" i="19"/>
  <c r="O40" i="19"/>
  <c r="O12" i="10"/>
  <c r="O11" i="10"/>
  <c r="O10" i="10"/>
  <c r="O8" i="26"/>
  <c r="P126" i="19" l="1"/>
  <c r="P125" i="19"/>
  <c r="O125" i="19"/>
  <c r="P124" i="19"/>
  <c r="P123" i="19"/>
  <c r="O123" i="19"/>
  <c r="P122" i="19"/>
  <c r="O122" i="19"/>
  <c r="P129" i="19"/>
  <c r="P128" i="19"/>
  <c r="O128" i="19"/>
  <c r="P127" i="19"/>
  <c r="P42" i="26"/>
  <c r="N32" i="26"/>
  <c r="M32" i="26"/>
  <c r="L32" i="26"/>
  <c r="K32" i="26"/>
  <c r="J32" i="26"/>
  <c r="I32" i="26"/>
  <c r="H32" i="26"/>
  <c r="G32" i="26"/>
  <c r="F32" i="26"/>
  <c r="E32" i="26"/>
  <c r="D32" i="26"/>
  <c r="C32" i="26"/>
  <c r="P31" i="26"/>
  <c r="O31" i="26"/>
  <c r="P30" i="26"/>
  <c r="O30" i="26"/>
  <c r="P29" i="26"/>
  <c r="O29" i="26"/>
  <c r="P28" i="26"/>
  <c r="P32" i="26" s="1"/>
  <c r="O28" i="26"/>
  <c r="O32" i="26" s="1"/>
  <c r="N39" i="26" l="1"/>
  <c r="M39" i="26"/>
  <c r="L39" i="26"/>
  <c r="K39" i="26"/>
  <c r="J39" i="26"/>
  <c r="I39" i="26"/>
  <c r="H39" i="26"/>
  <c r="G39" i="26"/>
  <c r="F39" i="26"/>
  <c r="E39" i="26"/>
  <c r="D39" i="26"/>
  <c r="C39" i="26"/>
  <c r="P38" i="26"/>
  <c r="O38" i="26"/>
  <c r="P37" i="26"/>
  <c r="O37" i="26"/>
  <c r="P36" i="26"/>
  <c r="O36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P24" i="26" s="1"/>
  <c r="O20" i="26"/>
  <c r="O24" i="26" s="1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39" i="26" l="1"/>
  <c r="P39" i="26"/>
  <c r="O10" i="26"/>
  <c r="P10" i="26"/>
  <c r="C6" i="4" s="1"/>
  <c r="O79" i="19"/>
  <c r="B6" i="4" l="1"/>
  <c r="O42" i="26"/>
  <c r="O26" i="10"/>
  <c r="O13" i="10"/>
  <c r="O8" i="10"/>
  <c r="P42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P45" i="19"/>
  <c r="P44" i="19"/>
  <c r="O44" i="19"/>
  <c r="P43" i="19"/>
  <c r="P41" i="19"/>
  <c r="O41" i="19"/>
  <c r="P40" i="19"/>
  <c r="P39" i="19"/>
  <c r="O39" i="19"/>
  <c r="P38" i="19"/>
  <c r="O38" i="19"/>
  <c r="P37" i="19"/>
  <c r="O37" i="19"/>
  <c r="P36" i="19"/>
  <c r="O36" i="19"/>
  <c r="P93" i="19"/>
  <c r="O93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03" i="19"/>
  <c r="C5" i="4"/>
  <c r="B5" i="4"/>
  <c r="N11" i="25"/>
  <c r="M11" i="25"/>
  <c r="L11" i="25"/>
  <c r="K11" i="25"/>
  <c r="J11" i="25"/>
  <c r="I11" i="25"/>
  <c r="H11" i="25"/>
  <c r="G11" i="25"/>
  <c r="F11" i="25"/>
  <c r="E11" i="25"/>
  <c r="D11" i="25"/>
  <c r="C11" i="25"/>
  <c r="P10" i="25"/>
  <c r="O10" i="25"/>
  <c r="P9" i="25"/>
  <c r="O9" i="25"/>
  <c r="O114" i="19"/>
  <c r="O99" i="19"/>
  <c r="O58" i="19"/>
  <c r="O15" i="17"/>
  <c r="P11" i="25" l="1"/>
  <c r="C4" i="4" s="1"/>
  <c r="O11" i="25"/>
  <c r="B4" i="4" s="1"/>
  <c r="F95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22" i="10"/>
  <c r="M22" i="10"/>
  <c r="L22" i="10"/>
  <c r="K22" i="10"/>
  <c r="J22" i="10"/>
  <c r="I22" i="10"/>
  <c r="H22" i="10"/>
  <c r="G22" i="10"/>
  <c r="F22" i="10"/>
  <c r="E22" i="10"/>
  <c r="D22" i="10"/>
  <c r="C22" i="10"/>
  <c r="P21" i="10"/>
  <c r="O21" i="10"/>
  <c r="P20" i="10"/>
  <c r="P22" i="10" s="1"/>
  <c r="O20" i="10"/>
  <c r="O22" i="10" s="1"/>
  <c r="P13" i="10"/>
  <c r="P12" i="10"/>
  <c r="P11" i="10"/>
  <c r="P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3" i="8"/>
  <c r="O33" i="8"/>
  <c r="P32" i="8"/>
  <c r="O32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79" i="19"/>
  <c r="P53" i="19"/>
  <c r="P35" i="19"/>
  <c r="P15" i="18"/>
  <c r="P14" i="18"/>
  <c r="P30" i="18"/>
  <c r="P28" i="18"/>
  <c r="P9" i="18"/>
  <c r="P8" i="18"/>
  <c r="P7" i="18"/>
  <c r="P41" i="8"/>
  <c r="P40" i="8"/>
  <c r="P39" i="8"/>
  <c r="P34" i="8"/>
  <c r="P7" i="8"/>
  <c r="P9" i="20"/>
  <c r="P13" i="14"/>
  <c r="P12" i="14"/>
  <c r="P11" i="14"/>
  <c r="P10" i="14"/>
  <c r="P9" i="14"/>
  <c r="P10" i="16"/>
  <c r="P9" i="16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O73" i="19"/>
  <c r="P73" i="19"/>
  <c r="O74" i="19"/>
  <c r="P74" i="19"/>
  <c r="C75" i="19"/>
  <c r="D75" i="19"/>
  <c r="E75" i="19"/>
  <c r="F75" i="19"/>
  <c r="G75" i="19"/>
  <c r="H75" i="19"/>
  <c r="I75" i="19"/>
  <c r="J75" i="19"/>
  <c r="K75" i="19"/>
  <c r="L75" i="19"/>
  <c r="M75" i="19"/>
  <c r="N7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75" i="19"/>
  <c r="O75" i="19"/>
  <c r="O68" i="19"/>
  <c r="P34" i="10" l="1"/>
  <c r="P33" i="10"/>
  <c r="P32" i="10"/>
  <c r="P27" i="10"/>
  <c r="P26" i="10"/>
  <c r="P15" i="10"/>
  <c r="P14" i="10"/>
  <c r="P137" i="19"/>
  <c r="P136" i="19"/>
  <c r="P135" i="19"/>
  <c r="P130" i="19"/>
  <c r="P121" i="19"/>
  <c r="P116" i="19"/>
  <c r="P115" i="19"/>
  <c r="P114" i="19"/>
  <c r="P109" i="19"/>
  <c r="P108" i="19"/>
  <c r="P107" i="19"/>
  <c r="P102" i="19"/>
  <c r="P101" i="19"/>
  <c r="P100" i="19"/>
  <c r="P99" i="19"/>
  <c r="P94" i="19"/>
  <c r="P92" i="19"/>
  <c r="P87" i="19"/>
  <c r="P86" i="19"/>
  <c r="P81" i="19"/>
  <c r="P80" i="19"/>
  <c r="P61" i="19"/>
  <c r="P60" i="19"/>
  <c r="P59" i="19"/>
  <c r="P58" i="19"/>
  <c r="P30" i="19"/>
  <c r="P15" i="19"/>
  <c r="O15" i="19"/>
  <c r="O59" i="19" l="1"/>
  <c r="O115" i="19" l="1"/>
  <c r="O7" i="8" l="1"/>
  <c r="N103" i="19" l="1"/>
  <c r="M103" i="19"/>
  <c r="L103" i="19"/>
  <c r="K103" i="19"/>
  <c r="J103" i="19"/>
  <c r="I103" i="19"/>
  <c r="H103" i="19"/>
  <c r="G103" i="19"/>
  <c r="E103" i="19"/>
  <c r="D103" i="19"/>
  <c r="C103" i="19"/>
  <c r="O102" i="19"/>
  <c r="O101" i="19"/>
  <c r="O100" i="19"/>
  <c r="P103" i="19" l="1"/>
  <c r="O103" i="19"/>
  <c r="O60" i="19"/>
  <c r="O53" i="19" l="1"/>
  <c r="E54" i="19"/>
  <c r="F54" i="19"/>
  <c r="G54" i="19"/>
  <c r="H54" i="19"/>
  <c r="I54" i="19"/>
  <c r="J54" i="19"/>
  <c r="K54" i="19"/>
  <c r="L54" i="19"/>
  <c r="M54" i="19"/>
  <c r="N54" i="19"/>
  <c r="E62" i="19"/>
  <c r="F62" i="19"/>
  <c r="G62" i="19"/>
  <c r="H62" i="19"/>
  <c r="I62" i="19"/>
  <c r="J62" i="19"/>
  <c r="K62" i="19"/>
  <c r="L62" i="19"/>
  <c r="M62" i="19"/>
  <c r="N62" i="19"/>
  <c r="O108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7" i="19"/>
  <c r="M117" i="19"/>
  <c r="L117" i="19"/>
  <c r="K117" i="19"/>
  <c r="J117" i="19"/>
  <c r="I117" i="19"/>
  <c r="H117" i="19"/>
  <c r="G117" i="19"/>
  <c r="F117" i="19"/>
  <c r="E117" i="19"/>
  <c r="D117" i="19"/>
  <c r="C117" i="19"/>
  <c r="O116" i="19"/>
  <c r="N95" i="19"/>
  <c r="M95" i="19"/>
  <c r="L95" i="19"/>
  <c r="K95" i="19"/>
  <c r="J95" i="19"/>
  <c r="I95" i="19"/>
  <c r="H95" i="19"/>
  <c r="G95" i="19"/>
  <c r="E95" i="19"/>
  <c r="D95" i="19"/>
  <c r="C95" i="19"/>
  <c r="O94" i="19"/>
  <c r="D54" i="19"/>
  <c r="C54" i="19"/>
  <c r="N131" i="19"/>
  <c r="M131" i="19"/>
  <c r="L131" i="19"/>
  <c r="K131" i="19"/>
  <c r="J131" i="19"/>
  <c r="I131" i="19"/>
  <c r="H131" i="19"/>
  <c r="G131" i="19"/>
  <c r="F131" i="19"/>
  <c r="E131" i="19"/>
  <c r="D131" i="19"/>
  <c r="C131" i="19"/>
  <c r="O130" i="19"/>
  <c r="O121" i="19"/>
  <c r="O80" i="19"/>
  <c r="O9" i="16"/>
  <c r="N138" i="19"/>
  <c r="M138" i="19"/>
  <c r="L138" i="19"/>
  <c r="K138" i="19"/>
  <c r="J138" i="19"/>
  <c r="I138" i="19"/>
  <c r="H138" i="19"/>
  <c r="G138" i="19"/>
  <c r="F138" i="19"/>
  <c r="E138" i="19"/>
  <c r="D138" i="19"/>
  <c r="C138" i="19"/>
  <c r="O137" i="19"/>
  <c r="O136" i="19"/>
  <c r="O135" i="19"/>
  <c r="N110" i="19"/>
  <c r="M110" i="19"/>
  <c r="L110" i="19"/>
  <c r="K110" i="19"/>
  <c r="J110" i="19"/>
  <c r="I110" i="19"/>
  <c r="H110" i="19"/>
  <c r="G110" i="19"/>
  <c r="F110" i="19"/>
  <c r="E110" i="19"/>
  <c r="D110" i="19"/>
  <c r="C110" i="19"/>
  <c r="O109" i="19"/>
  <c r="O107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O87" i="19"/>
  <c r="O86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O81" i="19"/>
  <c r="D62" i="19"/>
  <c r="C62" i="19"/>
  <c r="O61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5" i="8"/>
  <c r="N16" i="10"/>
  <c r="M16" i="10"/>
  <c r="L16" i="10"/>
  <c r="K16" i="10"/>
  <c r="J16" i="10"/>
  <c r="I16" i="10"/>
  <c r="H16" i="10"/>
  <c r="G16" i="10"/>
  <c r="F16" i="10"/>
  <c r="E16" i="10"/>
  <c r="D16" i="10"/>
  <c r="C1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O34" i="10"/>
  <c r="O33" i="10"/>
  <c r="O32" i="10"/>
  <c r="O14" i="10"/>
  <c r="O1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8" i="10"/>
  <c r="M28" i="10"/>
  <c r="L28" i="10"/>
  <c r="K28" i="10"/>
  <c r="J28" i="10"/>
  <c r="I28" i="10"/>
  <c r="H28" i="10"/>
  <c r="G28" i="10"/>
  <c r="F28" i="10"/>
  <c r="E28" i="10"/>
  <c r="D28" i="10"/>
  <c r="C28" i="10"/>
  <c r="O27" i="10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N35" i="8"/>
  <c r="M35" i="8"/>
  <c r="L35" i="8"/>
  <c r="K35" i="8"/>
  <c r="J35" i="8"/>
  <c r="I35" i="8"/>
  <c r="H35" i="8"/>
  <c r="F35" i="8"/>
  <c r="E35" i="8"/>
  <c r="D35" i="8"/>
  <c r="C35" i="8"/>
  <c r="P17" i="17"/>
  <c r="C9" i="4" s="1"/>
  <c r="O18" i="16" l="1"/>
  <c r="O42" i="8"/>
  <c r="O35" i="10"/>
  <c r="O14" i="14"/>
  <c r="B7" i="4" s="1"/>
  <c r="P14" i="14"/>
  <c r="C7" i="4" s="1"/>
  <c r="O28" i="10"/>
  <c r="P16" i="10"/>
  <c r="P28" i="10"/>
  <c r="O16" i="10"/>
  <c r="O17" i="17"/>
  <c r="B9" i="4" s="1"/>
  <c r="P19" i="12"/>
  <c r="C14" i="4" s="1"/>
  <c r="O19" i="12"/>
  <c r="B14" i="4" s="1"/>
  <c r="P35" i="8"/>
  <c r="P42" i="8"/>
  <c r="O117" i="19"/>
  <c r="P95" i="19"/>
  <c r="P35" i="10"/>
  <c r="O35" i="8"/>
  <c r="P16" i="18"/>
  <c r="P10" i="18"/>
  <c r="P50" i="18" s="1"/>
  <c r="O16" i="18"/>
  <c r="O10" i="18"/>
  <c r="O31" i="18"/>
  <c r="O138" i="19"/>
  <c r="O82" i="19"/>
  <c r="O31" i="19"/>
  <c r="P54" i="19"/>
  <c r="P62" i="19"/>
  <c r="P131" i="19"/>
  <c r="O110" i="19"/>
  <c r="O88" i="19"/>
  <c r="P88" i="19"/>
  <c r="O62" i="19"/>
  <c r="P110" i="19"/>
  <c r="O54" i="19"/>
  <c r="O131" i="19"/>
  <c r="P117" i="19"/>
  <c r="P138" i="19"/>
  <c r="P82" i="19"/>
  <c r="O95" i="19"/>
  <c r="P31" i="19"/>
  <c r="P61" i="8" l="1"/>
  <c r="O50" i="18"/>
  <c r="B11" i="4" s="1"/>
  <c r="P140" i="19"/>
  <c r="C12" i="4" s="1"/>
  <c r="O140" i="19"/>
  <c r="B12" i="4" s="1"/>
  <c r="O61" i="8"/>
  <c r="B10" i="4" s="1"/>
  <c r="O37" i="10"/>
  <c r="B8" i="4" s="1"/>
  <c r="P37" i="10"/>
  <c r="C8" i="4" s="1"/>
  <c r="C11" i="4"/>
  <c r="C10" i="4"/>
  <c r="B18" i="4" l="1"/>
  <c r="C29" i="4" s="1"/>
  <c r="C18" i="4"/>
</calcChain>
</file>

<file path=xl/sharedStrings.xml><?xml version="1.0" encoding="utf-8"?>
<sst xmlns="http://schemas.openxmlformats.org/spreadsheetml/2006/main" count="440" uniqueCount="136">
  <si>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</si>
  <si>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</si>
  <si>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</si>
  <si>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</si>
  <si>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</si>
  <si>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</si>
  <si>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</si>
  <si>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</si>
  <si>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</si>
  <si>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</si>
  <si>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</si>
  <si>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</si>
  <si>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</si>
  <si>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</si>
  <si>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</si>
  <si>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</si>
  <si>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</si>
  <si>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</si>
  <si>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</si>
  <si>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</si>
  <si>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</si>
  <si>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</si>
  <si>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</si>
  <si>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</si>
  <si>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</si>
  <si>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</si>
  <si>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</si>
  <si>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</si>
  <si>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</si>
  <si>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</si>
  <si>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</si>
  <si>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</si>
  <si>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</si>
  <si>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</si>
  <si>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</si>
  <si>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</si>
  <si>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</si>
  <si>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</si>
  <si>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</si>
  <si>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</si>
  <si>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</si>
  <si>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</si>
  <si>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</si>
  <si>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</si>
  <si>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</si>
  <si>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</si>
  <si>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</si>
  <si>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</si>
  <si>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</si>
  <si>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</si>
  <si>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</si>
  <si>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</si>
  <si>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</si>
  <si>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</si>
  <si>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</si>
  <si>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</si>
  <si>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</si>
  <si>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</si>
  <si>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</si>
  <si>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</si>
  <si>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</si>
  <si>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</si>
  <si>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</si>
  <si>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</si>
  <si>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</si>
  <si>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</si>
  <si>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</si>
  <si>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</si>
  <si>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</si>
  <si>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</si>
  <si>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</si>
  <si>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</si>
  <si>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</si>
  <si>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</si>
  <si>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</si>
  <si>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</si>
  <si>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</si>
  <si>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</si>
  <si>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</si>
  <si>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</si>
  <si>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</si>
  <si>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</si>
  <si>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</si>
  <si>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</si>
  <si>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</si>
  <si>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</si>
  <si>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</si>
  <si>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</si>
  <si>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</si>
  <si>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</si>
  <si>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</si>
  <si>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</si>
  <si>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</si>
  <si>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</si>
  <si>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MONTH : March 2024</t>
  </si>
  <si>
    <t>SACRED STREET PARTY</t>
  </si>
  <si>
    <t>DWARKA VASINI D.D.</t>
  </si>
  <si>
    <t>KISHORE DAS</t>
  </si>
  <si>
    <t>ARTH PRIYA DAS</t>
  </si>
  <si>
    <t>PRIYA GOVINDA DAS</t>
  </si>
  <si>
    <t>Keshava das &amp; Keshavi Priya dd</t>
  </si>
  <si>
    <t>Ramacandra Das</t>
  </si>
  <si>
    <t>Raganuga Bhakti Das</t>
  </si>
  <si>
    <t>Pavitra das</t>
  </si>
  <si>
    <t>ISKCON Sunyani</t>
  </si>
  <si>
    <t>Ekakrishna Das</t>
  </si>
  <si>
    <t>Citraketu Putra das</t>
  </si>
  <si>
    <t>Damodar das (BCais)</t>
  </si>
  <si>
    <t xml:space="preserve">Radhakund devi dasi </t>
  </si>
  <si>
    <t>Radhika Kripa devi dasi</t>
  </si>
  <si>
    <t>Tirumala devi dasi</t>
  </si>
  <si>
    <t>Ratnalekha Gopi devi dasi</t>
  </si>
  <si>
    <t>Ciksoli dasi</t>
  </si>
  <si>
    <t>Madhurika Priya devi dasi</t>
  </si>
  <si>
    <t>Namacarya das and family</t>
  </si>
  <si>
    <t>Team AGTSP</t>
  </si>
  <si>
    <t>ISKCON Botswana Youth</t>
  </si>
  <si>
    <t xml:space="preserve">Avishkar Singh </t>
  </si>
  <si>
    <t>Bilvamangal Das</t>
  </si>
  <si>
    <t>Gangamata Goswamini Devi Dasi</t>
  </si>
  <si>
    <t>Nikunja Seva dasi</t>
  </si>
  <si>
    <t>Paramatma Das</t>
  </si>
  <si>
    <t>Team Nitai Pada Kamala</t>
  </si>
  <si>
    <t>Team Brhat Mrdanga</t>
  </si>
  <si>
    <t>Team Hare Krishna Challengers</t>
  </si>
  <si>
    <t>Induprabha devi dasi</t>
  </si>
  <si>
    <t>Bhakta Ryan and Bhaktin Sovina</t>
  </si>
  <si>
    <t>Tilakini devi dasi</t>
  </si>
  <si>
    <t>Bhakta Nihal and Radhadyuti devi dasi</t>
  </si>
  <si>
    <t>Saksi Gopal Das</t>
  </si>
  <si>
    <t>Radhanath’s Gifts</t>
  </si>
  <si>
    <t xml:space="preserve">SSRRT Book Counter </t>
  </si>
  <si>
    <t>Bhakti Books (Takealot - Paramatma Das)</t>
  </si>
  <si>
    <t>Exclusive Books KZN</t>
  </si>
  <si>
    <t xml:space="preserve">BTG Office </t>
  </si>
  <si>
    <t>BOOK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</si>
</sst>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0"/>
                  <c:y val="2.54777070063694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F2-49B8-82D0-167E5121CB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1"/>
              <c:layout>
                <c:manualLayout>
                  <c:x val="-1.8485748747833267E-2"/>
                  <c:y val="3.10628667435678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F2-49B8-82D0-167E5121CB30}"/>
                </c:ext>
              </c:extLst>
            </c:dLbl>
            <c:dLbl>
              <c:idx val="2"/>
              <c:layout>
                <c:manualLayout>
                  <c:x val="-1.158533547973572E-2"/>
                  <c:y val="-5.5608230101810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Summary!$C$27:$C$29</c:f>
              <c:numCache>
                <c:formatCode>General</c:formatCode>
                <c:ptCount val="3"/>
                <c:pt idx="0">
                  <c:v>7360</c:v>
                </c:pt>
                <c:pt idx="1">
                  <c:v>5618</c:v>
                </c:pt>
                <c:pt idx="2">
                  <c:v>5366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Botswana</c:v>
                </c:pt>
                <c:pt idx="1">
                  <c:v>Ghana</c:v>
                </c:pt>
                <c:pt idx="2">
                  <c:v>Kenya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5"/>
                <c:pt idx="0">
                  <c:v>121</c:v>
                </c:pt>
                <c:pt idx="1" formatCode="0">
                  <c:v>2500</c:v>
                </c:pt>
                <c:pt idx="2" formatCode="0">
                  <c:v>189</c:v>
                </c:pt>
                <c:pt idx="3" formatCode="0">
                  <c:v>432</c:v>
                </c:pt>
                <c:pt idx="4" formatCode="0">
                  <c:v>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Botswana</c:v>
                </c:pt>
                <c:pt idx="1">
                  <c:v>Ghana</c:v>
                </c:pt>
                <c:pt idx="2">
                  <c:v>Kenya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5"/>
                <c:pt idx="0">
                  <c:v>79</c:v>
                </c:pt>
                <c:pt idx="1">
                  <c:v>976.25</c:v>
                </c:pt>
                <c:pt idx="2">
                  <c:v>484.25</c:v>
                </c:pt>
                <c:pt idx="3">
                  <c:v>325.75</c:v>
                </c:pt>
                <c:pt idx="4">
                  <c:v>1568.25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1"/>
  <sheetViews>
    <sheetView tabSelected="1" workbookViewId="0">
      <selection activeCell="C14" sqref="C1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116</v>
      </c>
      <c r="C9" s="98"/>
      <c r="D9" s="90"/>
      <c r="E9" s="90"/>
      <c r="F9" s="135"/>
      <c r="G9" s="136">
        <v>80</v>
      </c>
      <c r="H9" s="137"/>
      <c r="I9" s="138"/>
      <c r="J9" s="137"/>
      <c r="K9" s="136">
        <v>23</v>
      </c>
      <c r="L9" s="139"/>
      <c r="M9" s="136">
        <v>18</v>
      </c>
      <c r="N9" s="137"/>
      <c r="O9" s="96">
        <f t="shared" ref="O9:O10" si="0">SUM(F9:N9)</f>
        <v>121</v>
      </c>
      <c r="P9" s="97">
        <f>(D9*$D$5)+(E9*$E$5)+(F9*$F$5)+(G9*$G$5)+(H9*$H$5)+(I9*$I$5)+(J9*$J$5)+(K9*$K$5)+(L9*$L$5)+(M9*$M$5)+(N9*$N$5)</f>
        <v>79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" si="1">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80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23</v>
      </c>
      <c r="L11" s="99">
        <f t="shared" si="2"/>
        <v>0</v>
      </c>
      <c r="M11" s="99">
        <f t="shared" si="2"/>
        <v>18</v>
      </c>
      <c r="N11" s="99">
        <f t="shared" si="2"/>
        <v>0</v>
      </c>
      <c r="O11" s="99">
        <f t="shared" si="2"/>
        <v>121</v>
      </c>
      <c r="P11" s="99">
        <f t="shared" si="2"/>
        <v>79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42"/>
  <sheetViews>
    <sheetView zoomScaleNormal="100" workbookViewId="0">
      <selection activeCell="Q12" sqref="Q1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100</v>
      </c>
      <c r="C7" s="57"/>
      <c r="D7" s="48"/>
      <c r="E7" s="48"/>
      <c r="F7" s="49"/>
      <c r="G7" s="53">
        <v>78</v>
      </c>
      <c r="H7" s="54"/>
      <c r="I7" s="55">
        <v>210</v>
      </c>
      <c r="J7" s="54"/>
      <c r="K7" s="53">
        <v>48</v>
      </c>
      <c r="L7" s="56"/>
      <c r="M7" s="53"/>
      <c r="N7" s="54">
        <v>4</v>
      </c>
      <c r="O7" s="35">
        <f>SUM(C7:N7)</f>
        <v>340</v>
      </c>
      <c r="P7" s="36">
        <f>(D7*$D$3)+(E7*$E$3)+(F7*$F$3)+(G7*$G$3)+(H7*$H$3)+(I7*$I$3)+(J7*$J$3)+(K7*$K$3)+(L7*$L$3)+(M7*$M$3)+(N7*$N$3)</f>
        <v>180.5</v>
      </c>
    </row>
    <row r="8" spans="2:16">
      <c r="B8" s="52" t="s">
        <v>101</v>
      </c>
      <c r="C8" s="47"/>
      <c r="D8" s="48"/>
      <c r="E8" s="48">
        <v>1</v>
      </c>
      <c r="F8" s="49"/>
      <c r="G8" s="53">
        <v>16</v>
      </c>
      <c r="H8" s="54"/>
      <c r="I8" s="55"/>
      <c r="J8" s="54"/>
      <c r="K8" s="53"/>
      <c r="L8" s="56"/>
      <c r="M8" s="53"/>
      <c r="N8" s="54">
        <v>2</v>
      </c>
      <c r="O8" s="110">
        <f>SUM(F8:N8)+(E8*18)+(D8*9)</f>
        <v>36</v>
      </c>
      <c r="P8" s="36">
        <f t="shared" ref="P8:P9" si="0">(D8*$D$3)+(E8*$E$3)+(F8*$F$3)+(G8*$G$3)+(H8*$H$3)+(I8*$I$3)+(J8*$J$3)+(K8*$K$3)+(L8*$L$3)+(M8*$M$3)+(N8*$N$3)</f>
        <v>80</v>
      </c>
    </row>
    <row r="9" spans="2:16">
      <c r="B9" s="52" t="s">
        <v>102</v>
      </c>
      <c r="C9" s="47"/>
      <c r="D9" s="48"/>
      <c r="E9" s="48"/>
      <c r="F9" s="49">
        <v>30</v>
      </c>
      <c r="G9" s="53">
        <v>758</v>
      </c>
      <c r="H9" s="54"/>
      <c r="I9" s="55">
        <v>651</v>
      </c>
      <c r="J9" s="54"/>
      <c r="K9" s="53">
        <v>5</v>
      </c>
      <c r="L9" s="56"/>
      <c r="M9" s="53"/>
      <c r="N9" s="54">
        <v>20</v>
      </c>
      <c r="O9" s="35">
        <f t="shared" ref="O8:O9" si="1">SUM(F9:N9)</f>
        <v>1464</v>
      </c>
      <c r="P9" s="36">
        <f t="shared" si="0"/>
        <v>563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1</v>
      </c>
      <c r="F10" s="37">
        <f t="shared" si="2"/>
        <v>30</v>
      </c>
      <c r="G10" s="37">
        <f t="shared" si="2"/>
        <v>852</v>
      </c>
      <c r="H10" s="37">
        <f t="shared" si="2"/>
        <v>0</v>
      </c>
      <c r="I10" s="37">
        <f t="shared" si="2"/>
        <v>861</v>
      </c>
      <c r="J10" s="37">
        <f t="shared" si="2"/>
        <v>0</v>
      </c>
      <c r="K10" s="37">
        <f t="shared" si="2"/>
        <v>53</v>
      </c>
      <c r="L10" s="37">
        <f t="shared" si="2"/>
        <v>0</v>
      </c>
      <c r="M10" s="37">
        <f t="shared" si="2"/>
        <v>0</v>
      </c>
      <c r="N10" s="37">
        <f t="shared" si="2"/>
        <v>26</v>
      </c>
      <c r="O10" s="100">
        <f t="shared" si="2"/>
        <v>1840</v>
      </c>
      <c r="P10" s="37">
        <f t="shared" si="2"/>
        <v>823.5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90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5</v>
      </c>
      <c r="H14" s="54"/>
      <c r="I14" s="55">
        <v>1</v>
      </c>
      <c r="J14" s="54"/>
      <c r="K14" s="53">
        <v>1</v>
      </c>
      <c r="L14" s="56"/>
      <c r="M14" s="53"/>
      <c r="N14" s="54"/>
      <c r="O14" s="35">
        <f t="shared" ref="O14:O15" si="3">SUM(F14:N14)</f>
        <v>7</v>
      </c>
      <c r="P14" s="36">
        <f t="shared" ref="P14:P15" si="4">(D14*$D$3)+(E14*$E$3)+(F14*$F$3)+(G14*$G$3)+(H14*$H$3)+(I14*$I$3)+(J14*$J$3)+(K14*$K$3)+(L14*$L$3)+(M14*$M$3)+(N14*$N$3)</f>
        <v>2.75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5</v>
      </c>
      <c r="H16" s="40">
        <f t="shared" si="5"/>
        <v>0</v>
      </c>
      <c r="I16" s="40">
        <f t="shared" si="5"/>
        <v>1</v>
      </c>
      <c r="J16" s="40">
        <f t="shared" si="5"/>
        <v>0</v>
      </c>
      <c r="K16" s="40">
        <f t="shared" si="5"/>
        <v>1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7</v>
      </c>
      <c r="P16" s="42">
        <f t="shared" si="5"/>
        <v>2.75</v>
      </c>
    </row>
    <row r="19" spans="2:16" ht="10.8" thickBot="1">
      <c r="B19" s="32" t="s">
        <v>91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106</v>
      </c>
      <c r="C20" s="57"/>
      <c r="D20" s="48"/>
      <c r="E20" s="48"/>
      <c r="F20" s="49"/>
      <c r="G20" s="53">
        <v>42</v>
      </c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42</v>
      </c>
      <c r="P20" s="36">
        <f t="shared" ref="P20:P23" si="7">(D20*$D$3)+(E20*$E$3)+(F20*$F$3)+(G20*$G$3)+(H20*$H$3)+(I20*$I$3)+(J20*$J$3)+(K20*$K$3)+(L20*$L$3)+(M20*$M$3)+(N20*$N$3)</f>
        <v>10.5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42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42</v>
      </c>
      <c r="P24" s="42">
        <f t="shared" si="8"/>
        <v>10.5</v>
      </c>
    </row>
    <row r="27" spans="2:16" ht="10.8" thickBot="1">
      <c r="B27" s="32" t="s">
        <v>104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105</v>
      </c>
      <c r="C28" s="57"/>
      <c r="D28" s="48"/>
      <c r="E28" s="48"/>
      <c r="F28" s="49"/>
      <c r="G28" s="53">
        <v>18</v>
      </c>
      <c r="H28" s="54"/>
      <c r="I28" s="55">
        <v>8</v>
      </c>
      <c r="J28" s="54"/>
      <c r="K28" s="53"/>
      <c r="L28" s="56"/>
      <c r="M28" s="53"/>
      <c r="N28" s="54"/>
      <c r="O28" s="35">
        <f t="shared" ref="O28:O31" si="9">SUM(F28:N28)</f>
        <v>26</v>
      </c>
      <c r="P28" s="36">
        <f t="shared" ref="P28:P31" si="10">(D28*$D$3)+(E28*$E$3)+(F28*$F$3)+(G28*$G$3)+(H28*$H$3)+(I28*$I$3)+(J28*$J$3)+(K28*$K$3)+(L28*$L$3)+(M28*$M$3)+(N28*$N$3)</f>
        <v>8.5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0"/>
        <v>0</v>
      </c>
    </row>
    <row r="32" spans="2:16" ht="10.8" thickBot="1">
      <c r="B32" s="37" t="s">
        <v>21</v>
      </c>
      <c r="C32" s="37">
        <f>SUM(C31:C31)</f>
        <v>0</v>
      </c>
      <c r="D32" s="37">
        <f>SUM(D28:D31)</f>
        <v>0</v>
      </c>
      <c r="E32" s="37">
        <f>SUM(E28:E31)</f>
        <v>0</v>
      </c>
      <c r="F32" s="37">
        <f>SUM(F31:F31)</f>
        <v>0</v>
      </c>
      <c r="G32" s="40">
        <f t="shared" ref="G32:P32" si="11">SUM(G28:G31)</f>
        <v>18</v>
      </c>
      <c r="H32" s="40">
        <f t="shared" si="11"/>
        <v>0</v>
      </c>
      <c r="I32" s="40">
        <f t="shared" si="11"/>
        <v>8</v>
      </c>
      <c r="J32" s="40">
        <f t="shared" si="11"/>
        <v>0</v>
      </c>
      <c r="K32" s="40">
        <f t="shared" si="11"/>
        <v>0</v>
      </c>
      <c r="L32" s="40">
        <f t="shared" si="11"/>
        <v>0</v>
      </c>
      <c r="M32" s="40">
        <f t="shared" si="11"/>
        <v>0</v>
      </c>
      <c r="N32" s="40">
        <f t="shared" si="11"/>
        <v>0</v>
      </c>
      <c r="O32" s="41">
        <f t="shared" si="11"/>
        <v>26</v>
      </c>
      <c r="P32" s="42">
        <f t="shared" si="11"/>
        <v>8.5</v>
      </c>
    </row>
    <row r="34" spans="2:16">
      <c r="B34" s="44"/>
      <c r="C34" s="44"/>
      <c r="D34" s="44"/>
      <c r="E34" s="44"/>
      <c r="F34" s="44"/>
      <c r="G34" s="45"/>
      <c r="H34" s="45"/>
      <c r="I34" s="45"/>
      <c r="J34" s="45"/>
      <c r="K34" s="45"/>
      <c r="L34" s="45"/>
      <c r="M34" s="45"/>
      <c r="N34" s="45"/>
      <c r="O34" s="50"/>
      <c r="P34" s="51"/>
    </row>
    <row r="35" spans="2:16" ht="10.8" thickBot="1">
      <c r="B35" s="32" t="s">
        <v>92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 t="s">
        <v>103</v>
      </c>
      <c r="C36" s="57"/>
      <c r="D36" s="48"/>
      <c r="E36" s="48"/>
      <c r="F36" s="49">
        <v>445</v>
      </c>
      <c r="G36" s="53">
        <v>26</v>
      </c>
      <c r="H36" s="54"/>
      <c r="I36" s="55">
        <v>68</v>
      </c>
      <c r="J36" s="54"/>
      <c r="K36" s="53">
        <v>46</v>
      </c>
      <c r="L36" s="56"/>
      <c r="M36" s="53"/>
      <c r="N36" s="54"/>
      <c r="O36" s="35">
        <f t="shared" ref="O36:O38" si="12">SUM(F36:N36)</f>
        <v>585</v>
      </c>
      <c r="P36" s="36">
        <f t="shared" ref="P36:P38" si="13">(D36*$D$3)+(E36*$E$3)+(F36*$F$3)+(G36*$G$3)+(H36*$H$3)+(I36*$I$3)+(J36*$J$3)+(K36*$K$3)+(L36*$L$3)+(M36*$M$3)+(N36*$N$3)</f>
        <v>131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 t="shared" ref="C39:P39" si="14">SUM(C36:C38)</f>
        <v>0</v>
      </c>
      <c r="D39" s="37">
        <f t="shared" si="14"/>
        <v>0</v>
      </c>
      <c r="E39" s="37">
        <f t="shared" si="14"/>
        <v>0</v>
      </c>
      <c r="F39" s="37">
        <f t="shared" si="14"/>
        <v>445</v>
      </c>
      <c r="G39" s="40">
        <f t="shared" si="14"/>
        <v>26</v>
      </c>
      <c r="H39" s="40">
        <f t="shared" si="14"/>
        <v>0</v>
      </c>
      <c r="I39" s="40">
        <f t="shared" si="14"/>
        <v>68</v>
      </c>
      <c r="J39" s="40">
        <f t="shared" si="14"/>
        <v>0</v>
      </c>
      <c r="K39" s="40">
        <f t="shared" si="14"/>
        <v>46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585</v>
      </c>
      <c r="P39" s="42">
        <f t="shared" si="14"/>
        <v>131</v>
      </c>
    </row>
    <row r="40" spans="2:16">
      <c r="B40" s="44"/>
      <c r="C40" s="44"/>
      <c r="D40" s="44"/>
      <c r="E40" s="44"/>
      <c r="F40" s="44"/>
      <c r="G40" s="45"/>
      <c r="H40" s="45"/>
      <c r="I40" s="45"/>
      <c r="J40" s="45"/>
      <c r="K40" s="45"/>
      <c r="L40" s="45"/>
      <c r="M40" s="45"/>
      <c r="N40" s="45"/>
      <c r="O40" s="50"/>
      <c r="P40" s="51"/>
    </row>
    <row r="41" spans="2:16" ht="13.2">
      <c r="B41" s="2"/>
      <c r="C41" s="2"/>
      <c r="D41" s="2"/>
      <c r="E41" s="2"/>
      <c r="F41" s="43"/>
      <c r="G41" s="43"/>
      <c r="H41" s="43"/>
      <c r="I41" s="43"/>
      <c r="J41" s="43"/>
      <c r="K41" s="43"/>
      <c r="L41" s="43"/>
      <c r="M41" s="43"/>
      <c r="N41" s="43"/>
      <c r="O41" s="2"/>
      <c r="P41" s="2"/>
    </row>
    <row r="42" spans="2:16">
      <c r="M42" s="44" t="s">
        <v>21</v>
      </c>
      <c r="O42" s="45">
        <f>O10+O16+O24+O32+O39</f>
        <v>2500</v>
      </c>
      <c r="P42" s="46">
        <f>P10+P16+P24+P32+P39</f>
        <v>976.25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9"/>
  <sheetViews>
    <sheetView workbookViewId="0">
      <selection activeCell="M47" sqref="M47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73</v>
      </c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" si="0">(D8*$D$4)+(E8*$E$4)+(F8*$F$4)+(G8*$G$4)+(H8*$H$4)+(I8*$I$4)+(J8*$J$4)+(K8*$K$4)+(L8*$L$4)+(M8*$M$4)+(N8*$N$4)</f>
        <v>0</v>
      </c>
    </row>
    <row r="9" spans="2:16">
      <c r="B9" s="52" t="s">
        <v>95</v>
      </c>
      <c r="C9" s="134"/>
      <c r="D9" s="47"/>
      <c r="E9" s="48"/>
      <c r="F9" s="49"/>
      <c r="G9" s="53">
        <v>48</v>
      </c>
      <c r="H9" s="54"/>
      <c r="I9" s="55">
        <v>3</v>
      </c>
      <c r="J9" s="54"/>
      <c r="K9" s="53">
        <v>18</v>
      </c>
      <c r="L9" s="56"/>
      <c r="M9" s="53"/>
      <c r="N9" s="54">
        <v>10</v>
      </c>
      <c r="O9" s="110">
        <f t="shared" ref="O9:O12" si="1">SUM(F9:N9)</f>
        <v>79</v>
      </c>
      <c r="P9" s="36">
        <f t="shared" ref="P9:P13" si="2">(D9*$D$4)+(E9*$E$4)+(F9*$F$4)+(G9*$G$4)+(H9*$H$4)+(I9*$I$4)+(J9*$J$4)+(K9*$K$4)+(L9*$L$4)+(M9*$M$4)+(N9*$N$4)</f>
        <v>51.5</v>
      </c>
    </row>
    <row r="10" spans="2:16">
      <c r="B10" s="52" t="s">
        <v>96</v>
      </c>
      <c r="C10" s="134"/>
      <c r="D10" s="47">
        <v>8</v>
      </c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>SUM(F10:N10)+(E10*18)+(D10*9)</f>
        <v>72</v>
      </c>
      <c r="P10" s="36">
        <f t="shared" si="2"/>
        <v>288</v>
      </c>
    </row>
    <row r="11" spans="2:16">
      <c r="B11" s="52" t="s">
        <v>97</v>
      </c>
      <c r="C11" s="134"/>
      <c r="D11" s="47"/>
      <c r="E11" s="48">
        <v>1</v>
      </c>
      <c r="F11" s="49"/>
      <c r="G11" s="53"/>
      <c r="H11" s="54"/>
      <c r="I11" s="55"/>
      <c r="J11" s="54"/>
      <c r="K11" s="53"/>
      <c r="L11" s="56"/>
      <c r="M11" s="53"/>
      <c r="N11" s="54"/>
      <c r="O11" s="110">
        <f>SUM(F11:N11)+(E11*18)+(D11*9)</f>
        <v>18</v>
      </c>
      <c r="P11" s="36">
        <f t="shared" si="2"/>
        <v>72</v>
      </c>
    </row>
    <row r="12" spans="2:16">
      <c r="B12" s="52" t="s">
        <v>98</v>
      </c>
      <c r="C12" s="134"/>
      <c r="D12" s="47"/>
      <c r="E12" s="48">
        <v>1</v>
      </c>
      <c r="F12" s="49"/>
      <c r="G12" s="53"/>
      <c r="H12" s="54"/>
      <c r="I12" s="55"/>
      <c r="J12" s="54"/>
      <c r="K12" s="53"/>
      <c r="L12" s="56"/>
      <c r="M12" s="53"/>
      <c r="N12" s="54"/>
      <c r="O12" s="110">
        <f>SUM(F12:N12)+(E12*18)+(D12*9)</f>
        <v>18</v>
      </c>
      <c r="P12" s="36">
        <f t="shared" si="2"/>
        <v>72</v>
      </c>
    </row>
    <row r="13" spans="2:16">
      <c r="B13" s="52" t="s">
        <v>99</v>
      </c>
      <c r="C13" s="134"/>
      <c r="D13" s="47"/>
      <c r="E13" s="48"/>
      <c r="F13" s="49"/>
      <c r="G13" s="53">
        <v>1</v>
      </c>
      <c r="H13" s="54"/>
      <c r="I13" s="55">
        <v>1</v>
      </c>
      <c r="J13" s="54"/>
      <c r="K13" s="53"/>
      <c r="L13" s="56"/>
      <c r="M13" s="53"/>
      <c r="N13" s="54"/>
      <c r="O13" s="110">
        <f>SUM(F13:N13)+(E13*18)+(D13*9)</f>
        <v>2</v>
      </c>
      <c r="P13" s="36">
        <f t="shared" si="2"/>
        <v>0.75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3">SUM(F14:N14)</f>
        <v>0</v>
      </c>
      <c r="P14" s="36">
        <f t="shared" ref="P14:P15" si="4">(D14*$D$4)+(E14*$E$4)+(F14*$F$4)+(G14*$G$4)+(H14*$H$4)+(I14*$I$4)+(J14*$J$4)+(K14*$K$4)+(L14*$L$4)+(M14*$M$4)+(N14*$N$4)</f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5">SUM(F15:N15)</f>
        <v>0</v>
      </c>
      <c r="P15" s="36">
        <f t="shared" si="4"/>
        <v>0</v>
      </c>
    </row>
    <row r="16" spans="2:16" ht="10.8" thickBot="1">
      <c r="B16" s="37" t="s">
        <v>21</v>
      </c>
      <c r="C16" s="37">
        <f t="shared" ref="C16:P16" si="6">SUM(C8:C15)</f>
        <v>0</v>
      </c>
      <c r="D16" s="37">
        <f t="shared" si="6"/>
        <v>8</v>
      </c>
      <c r="E16" s="37">
        <f t="shared" si="6"/>
        <v>2</v>
      </c>
      <c r="F16" s="37">
        <f t="shared" si="6"/>
        <v>0</v>
      </c>
      <c r="G16" s="37">
        <f t="shared" si="6"/>
        <v>49</v>
      </c>
      <c r="H16" s="37">
        <f t="shared" si="6"/>
        <v>0</v>
      </c>
      <c r="I16" s="37">
        <f t="shared" si="6"/>
        <v>4</v>
      </c>
      <c r="J16" s="37">
        <f t="shared" si="6"/>
        <v>0</v>
      </c>
      <c r="K16" s="37">
        <f t="shared" si="6"/>
        <v>18</v>
      </c>
      <c r="L16" s="37">
        <f t="shared" si="6"/>
        <v>0</v>
      </c>
      <c r="M16" s="37">
        <f t="shared" si="6"/>
        <v>0</v>
      </c>
      <c r="N16" s="37">
        <f t="shared" si="6"/>
        <v>10</v>
      </c>
      <c r="O16" s="37">
        <f t="shared" si="6"/>
        <v>189</v>
      </c>
      <c r="P16" s="37">
        <f t="shared" si="6"/>
        <v>484.25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8" spans="2:16" hidden="1"/>
    <row r="19" spans="2:16" ht="10.8" hidden="1" thickBot="1">
      <c r="B19" s="32" t="s">
        <v>75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t="12" hidden="1" customHeight="1">
      <c r="B20" s="148"/>
      <c r="C20" s="47"/>
      <c r="D20" s="48"/>
      <c r="E20" s="48"/>
      <c r="F20" s="152"/>
      <c r="G20" s="149"/>
      <c r="H20" s="54"/>
      <c r="I20" s="150"/>
      <c r="J20" s="54"/>
      <c r="K20" s="149"/>
      <c r="L20" s="151"/>
      <c r="M20" s="53"/>
      <c r="N20" s="103"/>
      <c r="O20" s="35">
        <f>SUM(F20:N20)</f>
        <v>0</v>
      </c>
      <c r="P20" s="36">
        <f t="shared" ref="P20:P21" si="7">(D20*$D$4)+(E20*$E$4)+(F20*$F$4)+(G20*$G$4)+(H20*$H$4)+(I20*$I$4)+(J20*$J$4)+(K20*$K$4)+(L20*$L$4)+(M20*$M$4)+(N20*$N$4)</f>
        <v>0</v>
      </c>
    </row>
    <row r="21" spans="2:16" hidden="1">
      <c r="B21" s="148"/>
      <c r="C21" s="47"/>
      <c r="D21" s="48"/>
      <c r="E21" s="48"/>
      <c r="F21" s="104"/>
      <c r="G21" s="106"/>
      <c r="H21" s="105"/>
      <c r="I21" s="106"/>
      <c r="J21" s="107"/>
      <c r="K21" s="106"/>
      <c r="L21" s="107"/>
      <c r="M21" s="108"/>
      <c r="N21" s="103"/>
      <c r="O21" s="35">
        <f>SUM(F21:N21)</f>
        <v>0</v>
      </c>
      <c r="P21" s="36">
        <f t="shared" si="7"/>
        <v>0</v>
      </c>
    </row>
    <row r="22" spans="2:16" ht="10.8" hidden="1" thickBot="1">
      <c r="B22" s="37" t="s">
        <v>21</v>
      </c>
      <c r="C22" s="37">
        <f t="shared" ref="C22:P22" si="8">SUM(C20:C21)</f>
        <v>0</v>
      </c>
      <c r="D22" s="37">
        <f t="shared" si="8"/>
        <v>0</v>
      </c>
      <c r="E22" s="37">
        <f t="shared" si="8"/>
        <v>0</v>
      </c>
      <c r="F22" s="37">
        <f t="shared" si="8"/>
        <v>0</v>
      </c>
      <c r="G22" s="37">
        <f t="shared" si="8"/>
        <v>0</v>
      </c>
      <c r="H22" s="37">
        <f t="shared" si="8"/>
        <v>0</v>
      </c>
      <c r="I22" s="37">
        <f t="shared" si="8"/>
        <v>0</v>
      </c>
      <c r="J22" s="37">
        <f t="shared" si="8"/>
        <v>0</v>
      </c>
      <c r="K22" s="37">
        <f t="shared" si="8"/>
        <v>0</v>
      </c>
      <c r="L22" s="37">
        <f t="shared" si="8"/>
        <v>0</v>
      </c>
      <c r="M22" s="37">
        <f t="shared" si="8"/>
        <v>0</v>
      </c>
      <c r="N22" s="37">
        <f t="shared" si="8"/>
        <v>0</v>
      </c>
      <c r="O22" s="37">
        <f t="shared" si="8"/>
        <v>0</v>
      </c>
      <c r="P22" s="109">
        <f t="shared" si="8"/>
        <v>0</v>
      </c>
    </row>
    <row r="23" spans="2:16" hidden="1"/>
    <row r="24" spans="2:16" hidden="1"/>
    <row r="25" spans="2:16" ht="10.8" hidden="1" thickBot="1">
      <c r="B25" s="32" t="s">
        <v>36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 ht="12" hidden="1" customHeight="1">
      <c r="B26" s="148"/>
      <c r="C26" s="47"/>
      <c r="D26" s="48"/>
      <c r="E26" s="48"/>
      <c r="F26" s="152"/>
      <c r="G26" s="149"/>
      <c r="H26" s="54"/>
      <c r="I26" s="150"/>
      <c r="J26" s="54"/>
      <c r="K26" s="149"/>
      <c r="L26" s="151"/>
      <c r="M26" s="53"/>
      <c r="N26" s="103"/>
      <c r="O26" s="110">
        <f>SUM(F26:N26)+(E26*18)+(D26*9)</f>
        <v>0</v>
      </c>
      <c r="P26" s="36">
        <f t="shared" ref="P26:P27" si="9">(D26*$D$4)+(E26*$E$4)+(F26*$F$4)+(G26*$G$4)+(H26*$H$4)+(I26*$I$4)+(J26*$J$4)+(K26*$K$4)+(L26*$L$4)+(M26*$M$4)+(N26*$N$4)</f>
        <v>0</v>
      </c>
    </row>
    <row r="27" spans="2:16" hidden="1">
      <c r="B27" s="148"/>
      <c r="C27" s="47"/>
      <c r="D27" s="48"/>
      <c r="E27" s="48"/>
      <c r="F27" s="104"/>
      <c r="G27" s="106"/>
      <c r="H27" s="105"/>
      <c r="I27" s="106"/>
      <c r="J27" s="107"/>
      <c r="K27" s="106"/>
      <c r="L27" s="107"/>
      <c r="M27" s="108"/>
      <c r="N27" s="103"/>
      <c r="O27" s="35">
        <f>SUM(F27:N27)</f>
        <v>0</v>
      </c>
      <c r="P27" s="36">
        <f t="shared" si="9"/>
        <v>0</v>
      </c>
    </row>
    <row r="28" spans="2:16" ht="10.8" hidden="1" thickBot="1">
      <c r="B28" s="37" t="s">
        <v>21</v>
      </c>
      <c r="C28" s="37">
        <f t="shared" ref="C28:P28" si="10">SUM(C26:C27)</f>
        <v>0</v>
      </c>
      <c r="D28" s="37">
        <f t="shared" si="10"/>
        <v>0</v>
      </c>
      <c r="E28" s="37">
        <f t="shared" si="10"/>
        <v>0</v>
      </c>
      <c r="F28" s="37">
        <f t="shared" si="10"/>
        <v>0</v>
      </c>
      <c r="G28" s="37">
        <f t="shared" si="10"/>
        <v>0</v>
      </c>
      <c r="H28" s="37">
        <f t="shared" si="10"/>
        <v>0</v>
      </c>
      <c r="I28" s="37">
        <f t="shared" si="10"/>
        <v>0</v>
      </c>
      <c r="J28" s="37">
        <f t="shared" si="10"/>
        <v>0</v>
      </c>
      <c r="K28" s="37">
        <f t="shared" si="10"/>
        <v>0</v>
      </c>
      <c r="L28" s="37">
        <f t="shared" si="10"/>
        <v>0</v>
      </c>
      <c r="M28" s="37">
        <f t="shared" si="10"/>
        <v>0</v>
      </c>
      <c r="N28" s="37">
        <f t="shared" si="10"/>
        <v>0</v>
      </c>
      <c r="O28" s="37">
        <f t="shared" si="10"/>
        <v>0</v>
      </c>
      <c r="P28" s="109">
        <f t="shared" si="10"/>
        <v>0</v>
      </c>
    </row>
    <row r="29" spans="2:16" hidden="1"/>
    <row r="30" spans="2:16" hidden="1"/>
    <row r="31" spans="2:16" ht="10.8" hidden="1" thickBot="1">
      <c r="B31" s="32" t="s">
        <v>37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 hidden="1">
      <c r="B32" s="52"/>
      <c r="C32" s="5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SUM(F32:N32)</f>
        <v>0</v>
      </c>
      <c r="P32" s="36">
        <f t="shared" ref="P32:P34" si="11">(D32*$D$4)+(E32*$E$4)+(F32*$F$4)+(G32*$G$4)+(H32*$H$4)+(I32*$I$4)+(J32*$J$4)+(K32*$K$4)+(L32*$L$4)+(M32*$M$4)+(N32*$N$4)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si="11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SUM(C34:N34)</f>
        <v>0</v>
      </c>
      <c r="P34" s="36">
        <f t="shared" si="11"/>
        <v>0</v>
      </c>
    </row>
    <row r="35" spans="2:16" ht="10.8" hidden="1" thickBot="1">
      <c r="B35" s="37" t="s">
        <v>21</v>
      </c>
      <c r="C35" s="37">
        <f>SUM(C32:C33)</f>
        <v>0</v>
      </c>
      <c r="D35" s="37">
        <f>SUM(D32:D33)</f>
        <v>0</v>
      </c>
      <c r="E35" s="37">
        <f>SUM(E32:E33)</f>
        <v>0</v>
      </c>
      <c r="F35" s="37">
        <f t="shared" ref="F35:P35" si="12">SUM(F32:F34)</f>
        <v>0</v>
      </c>
      <c r="G35" s="37">
        <f t="shared" si="12"/>
        <v>0</v>
      </c>
      <c r="H35" s="37">
        <f t="shared" si="12"/>
        <v>0</v>
      </c>
      <c r="I35" s="37">
        <f t="shared" si="12"/>
        <v>0</v>
      </c>
      <c r="J35" s="37">
        <f t="shared" si="12"/>
        <v>0</v>
      </c>
      <c r="K35" s="37">
        <f t="shared" si="12"/>
        <v>0</v>
      </c>
      <c r="L35" s="37">
        <f t="shared" si="12"/>
        <v>0</v>
      </c>
      <c r="M35" s="37">
        <f t="shared" si="12"/>
        <v>0</v>
      </c>
      <c r="N35" s="37">
        <f t="shared" si="12"/>
        <v>0</v>
      </c>
      <c r="O35" s="37">
        <f t="shared" si="12"/>
        <v>0</v>
      </c>
      <c r="P35" s="109">
        <f t="shared" si="12"/>
        <v>0</v>
      </c>
    </row>
    <row r="36" spans="2:16" hidden="1"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6"/>
    </row>
    <row r="37" spans="2:16" hidden="1">
      <c r="N37" s="112" t="s">
        <v>28</v>
      </c>
      <c r="O37" s="111">
        <f>SUM(O22+O16+O28+O35)</f>
        <v>189</v>
      </c>
      <c r="P37" s="178">
        <f>SUM(P22+P16+P28+P35)</f>
        <v>484.25</v>
      </c>
    </row>
    <row r="38" spans="2:16" hidden="1"/>
    <row r="39" spans="2:16" hidden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8" activePane="bottomRight" state="frozen"/>
      <selection pane="topRight" activeCell="C1" sqref="C1"/>
      <selection pane="bottomLeft" activeCell="A5" sqref="A5"/>
      <selection pane="bottomRight" activeCell="P49" sqref="P4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9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3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0</v>
      </c>
      <c r="H35" s="37">
        <f t="shared" si="10"/>
        <v>0</v>
      </c>
      <c r="I35" s="37">
        <f t="shared" si="10"/>
        <v>0</v>
      </c>
      <c r="J35" s="37">
        <f t="shared" si="10"/>
        <v>0</v>
      </c>
      <c r="K35" s="37">
        <f t="shared" si="10"/>
        <v>0</v>
      </c>
      <c r="L35" s="37">
        <f t="shared" si="10"/>
        <v>0</v>
      </c>
      <c r="M35" s="37">
        <f t="shared" si="10"/>
        <v>0</v>
      </c>
      <c r="N35" s="37">
        <f t="shared" si="10"/>
        <v>0</v>
      </c>
      <c r="O35" s="37">
        <f t="shared" si="10"/>
        <v>0</v>
      </c>
      <c r="P35" s="37">
        <f t="shared" si="10"/>
        <v>0</v>
      </c>
    </row>
    <row r="36" spans="2:16">
      <c r="F36" s="38"/>
      <c r="G36" s="38"/>
      <c r="H36" s="38"/>
      <c r="I36" s="38"/>
      <c r="J36" s="38"/>
      <c r="K36" s="38"/>
      <c r="L36" s="38"/>
      <c r="M36" s="38"/>
      <c r="N36" s="38"/>
    </row>
    <row r="37" spans="2:16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(D39*$D$3)+(E39*$E$3)+(F39*$F$3)+(G39*$G$3)+(H39*$H$3)+(I39*$I$3)+(J39*$J$3)+(K39*$K$3)+(L39*$L$3)+(M39*$M$3)+(N39*$N$3)</f>
        <v>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0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0</v>
      </c>
      <c r="P42" s="39">
        <f t="shared" si="12"/>
        <v>0</v>
      </c>
    </row>
    <row r="43" spans="2:16">
      <c r="G43" s="38"/>
    </row>
    <row r="44" spans="2:16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thickBot="1">
      <c r="B45" s="32" t="s">
        <v>69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0</v>
      </c>
      <c r="P61" s="46">
        <f>P58+P42+P35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54" sqref="B54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86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47</v>
      </c>
      <c r="C7" s="57"/>
      <c r="D7" s="48"/>
      <c r="E7" s="48"/>
      <c r="F7" s="49"/>
      <c r="G7" s="53">
        <v>31</v>
      </c>
      <c r="H7" s="54"/>
      <c r="I7" s="55">
        <v>27</v>
      </c>
      <c r="J7" s="54"/>
      <c r="K7" s="53">
        <v>15</v>
      </c>
      <c r="L7" s="56"/>
      <c r="M7" s="53">
        <v>10</v>
      </c>
      <c r="N7" s="54"/>
      <c r="O7" s="35">
        <f>SUM(C7:N7)</f>
        <v>83</v>
      </c>
      <c r="P7" s="36">
        <f>(D7*$D$3)+(E7*$E$3)+(F7*$F$3)+(G7*$G$3)+(H7*$H$3)+(I7*$I$3)+(J7*$J$3)+(K7*$K$3)+(L7*$L$3)+(M7*$M$3)+(N7*$N$3)</f>
        <v>56.25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31</v>
      </c>
      <c r="H10" s="37">
        <f t="shared" si="2"/>
        <v>0</v>
      </c>
      <c r="I10" s="37">
        <f t="shared" si="2"/>
        <v>27</v>
      </c>
      <c r="J10" s="37">
        <f t="shared" si="2"/>
        <v>0</v>
      </c>
      <c r="K10" s="37">
        <f t="shared" si="2"/>
        <v>15</v>
      </c>
      <c r="L10" s="37">
        <f t="shared" si="2"/>
        <v>0</v>
      </c>
      <c r="M10" s="37">
        <f t="shared" si="2"/>
        <v>10</v>
      </c>
      <c r="N10" s="37">
        <f t="shared" si="2"/>
        <v>0</v>
      </c>
      <c r="O10" s="100">
        <f t="shared" si="2"/>
        <v>83</v>
      </c>
      <c r="P10" s="37">
        <f t="shared" si="2"/>
        <v>56.25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70</v>
      </c>
      <c r="H14" s="54"/>
      <c r="I14" s="55"/>
      <c r="J14" s="54"/>
      <c r="K14" s="53">
        <v>11</v>
      </c>
      <c r="L14" s="56"/>
      <c r="M14" s="53"/>
      <c r="N14" s="54"/>
      <c r="O14" s="35">
        <f t="shared" ref="O14:O15" si="3">SUM(F14:N14)</f>
        <v>81</v>
      </c>
      <c r="P14" s="36">
        <f t="shared" ref="P14:P15" si="4">(D14*$D$3)+(E14*$E$3)+(F14*$F$3)+(G14*$G$3)+(H14*$H$3)+(I14*$I$3)+(J14*$J$3)+(K14*$K$3)+(L14*$L$3)+(M14*$M$3)+(N14*$N$3)</f>
        <v>28.5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70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11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81</v>
      </c>
      <c r="P16" s="42">
        <f t="shared" si="5"/>
        <v>28.5</v>
      </c>
    </row>
    <row r="18" spans="2:16" hidden="1"/>
    <row r="19" spans="2:16" ht="10.8" hidden="1" thickBot="1">
      <c r="B19" s="32" t="s">
        <v>87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47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/>
      <c r="G28" s="53">
        <v>128</v>
      </c>
      <c r="H28" s="54"/>
      <c r="I28" s="55"/>
      <c r="J28" s="54"/>
      <c r="K28" s="53">
        <v>71</v>
      </c>
      <c r="L28" s="56"/>
      <c r="M28" s="53">
        <v>69</v>
      </c>
      <c r="N28" s="54"/>
      <c r="O28" s="35">
        <f t="shared" ref="O28:O30" si="9">SUM(F28:N28)</f>
        <v>268</v>
      </c>
      <c r="P28" s="36">
        <f t="shared" ref="P28:P30" si="10">(D28*$D$3)+(E28*$E$3)+(F28*$F$3)+(G28*$G$3)+(H28*$H$3)+(I28*$I$3)+(J28*$J$3)+(K28*$K$3)+(L28*$L$3)+(M28*$M$3)+(N28*$N$3)</f>
        <v>241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128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71</v>
      </c>
      <c r="L31" s="40">
        <f t="shared" si="11"/>
        <v>0</v>
      </c>
      <c r="M31" s="40">
        <f t="shared" si="11"/>
        <v>69</v>
      </c>
      <c r="N31" s="40">
        <f t="shared" si="11"/>
        <v>0</v>
      </c>
      <c r="O31" s="41">
        <f t="shared" si="11"/>
        <v>268</v>
      </c>
      <c r="P31" s="42">
        <f t="shared" si="11"/>
        <v>241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88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47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47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432</v>
      </c>
      <c r="P50" s="46">
        <f>P10+P16+P24+P31+P39+P46</f>
        <v>325.75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0"/>
  <sheetViews>
    <sheetView zoomScaleNormal="100" workbookViewId="0">
      <pane xSplit="2" ySplit="4" topLeftCell="C43" activePane="bottomRight" state="frozen"/>
      <selection pane="topRight" activeCell="C1" sqref="C1"/>
      <selection pane="bottomLeft" activeCell="A5" sqref="A5"/>
      <selection pane="bottomRight" activeCell="J141" sqref="J14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117</v>
      </c>
      <c r="C35" s="58"/>
      <c r="D35" s="48"/>
      <c r="E35" s="48"/>
      <c r="F35" s="49"/>
      <c r="G35" s="110">
        <v>20</v>
      </c>
      <c r="H35" s="116"/>
      <c r="I35" s="110"/>
      <c r="J35" s="48"/>
      <c r="K35" s="110"/>
      <c r="L35" s="116"/>
      <c r="M35" s="110"/>
      <c r="N35" s="116"/>
      <c r="O35" s="110">
        <f>SUM(F35:N35)+(E35*18)+(D35*9)</f>
        <v>20</v>
      </c>
      <c r="P35" s="36">
        <f t="shared" ref="P35:P53" si="9">(D35*$D$3)+(E35*$E$3)+(F35*$F$3)+(G35*$G$3)+(H35*$H$3)+(I35*$I$3)+(J35*$J$3)+(K35*$K$3)+(L35*$L$3)+(M35*$M$3)+(N35*$N$3)</f>
        <v>5</v>
      </c>
    </row>
    <row r="36" spans="1:16" ht="11.25" customHeight="1">
      <c r="A36" s="119"/>
      <c r="B36" s="181" t="s">
        <v>118</v>
      </c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>
        <v>1</v>
      </c>
      <c r="O36" s="35">
        <f t="shared" ref="O36:O38" si="10">SUM(F36:N36)</f>
        <v>1</v>
      </c>
      <c r="P36" s="36">
        <f t="shared" ref="P36:P38" si="11">(D36*$D$3)+(E36*$E$3)+(F36*$F$3)+(G36*$G$3)+(H36*$H$3)+(I36*$I$3)+(J36*$J$3)+(K36*$K$3)+(L36*$L$3)+(M36*$M$3)+(N36*$N$3)</f>
        <v>2</v>
      </c>
    </row>
    <row r="37" spans="1:16" ht="11.25" customHeight="1">
      <c r="A37" s="119"/>
      <c r="B37" s="181" t="s">
        <v>119</v>
      </c>
      <c r="C37" s="58"/>
      <c r="D37" s="48"/>
      <c r="E37" s="48"/>
      <c r="F37" s="49"/>
      <c r="G37" s="110">
        <v>100</v>
      </c>
      <c r="H37" s="116"/>
      <c r="I37" s="110"/>
      <c r="J37" s="48"/>
      <c r="K37" s="110"/>
      <c r="L37" s="116"/>
      <c r="M37" s="110"/>
      <c r="N37" s="116"/>
      <c r="O37" s="35">
        <f t="shared" si="10"/>
        <v>100</v>
      </c>
      <c r="P37" s="36">
        <f t="shared" si="11"/>
        <v>25</v>
      </c>
    </row>
    <row r="38" spans="1:16" ht="11.25" customHeight="1">
      <c r="A38" s="119"/>
      <c r="B38" s="180" t="s">
        <v>120</v>
      </c>
      <c r="C38" s="58"/>
      <c r="D38" s="48"/>
      <c r="E38" s="48"/>
      <c r="F38" s="49"/>
      <c r="G38" s="110"/>
      <c r="H38" s="116"/>
      <c r="I38" s="110"/>
      <c r="J38" s="48"/>
      <c r="K38" s="110">
        <v>1</v>
      </c>
      <c r="L38" s="116"/>
      <c r="M38" s="110"/>
      <c r="N38" s="116"/>
      <c r="O38" s="35">
        <f t="shared" si="10"/>
        <v>1</v>
      </c>
      <c r="P38" s="36">
        <f t="shared" si="11"/>
        <v>1</v>
      </c>
    </row>
    <row r="39" spans="1:16" ht="11.25" customHeight="1">
      <c r="A39" s="119"/>
      <c r="B39" s="180" t="s">
        <v>121</v>
      </c>
      <c r="C39" s="58"/>
      <c r="D39" s="48"/>
      <c r="E39" s="48"/>
      <c r="F39" s="49"/>
      <c r="G39" s="110">
        <v>1</v>
      </c>
      <c r="H39" s="116"/>
      <c r="I39" s="110"/>
      <c r="J39" s="48"/>
      <c r="K39" s="110"/>
      <c r="L39" s="116"/>
      <c r="M39" s="110"/>
      <c r="N39" s="116"/>
      <c r="O39" s="35">
        <f t="shared" ref="O39:O41" si="12">SUM(F39:N39)</f>
        <v>1</v>
      </c>
      <c r="P39" s="36">
        <f t="shared" ref="P39:P52" si="13">(D39*$D$3)+(E39*$E$3)+(F39*$F$3)+(G39*$G$3)+(H39*$H$3)+(I39*$I$3)+(J39*$J$3)+(K39*$K$3)+(L39*$L$3)+(M39*$M$3)+(N39*$N$3)</f>
        <v>0.25</v>
      </c>
    </row>
    <row r="40" spans="1:16" ht="11.25" customHeight="1">
      <c r="A40" s="119"/>
      <c r="B40" s="181" t="s">
        <v>122</v>
      </c>
      <c r="C40" s="58"/>
      <c r="D40" s="48">
        <v>1</v>
      </c>
      <c r="E40" s="48"/>
      <c r="F40" s="49"/>
      <c r="G40" s="110">
        <v>15</v>
      </c>
      <c r="H40" s="116"/>
      <c r="I40" s="110"/>
      <c r="J40" s="48"/>
      <c r="K40" s="110"/>
      <c r="L40" s="116"/>
      <c r="M40" s="110"/>
      <c r="N40" s="116"/>
      <c r="O40" s="110">
        <f>SUM(F40:N40)+(E40*18)+(D40*9)</f>
        <v>24</v>
      </c>
      <c r="P40" s="36">
        <f t="shared" si="13"/>
        <v>39.75</v>
      </c>
    </row>
    <row r="41" spans="1:16" ht="11.25" customHeight="1">
      <c r="A41" s="119"/>
      <c r="B41" s="180" t="s">
        <v>123</v>
      </c>
      <c r="C41" s="58"/>
      <c r="D41" s="48"/>
      <c r="E41" s="48"/>
      <c r="F41" s="49"/>
      <c r="G41" s="110">
        <v>62</v>
      </c>
      <c r="H41" s="116"/>
      <c r="I41" s="110"/>
      <c r="J41" s="48"/>
      <c r="K41" s="110">
        <v>9</v>
      </c>
      <c r="L41" s="116"/>
      <c r="M41" s="110"/>
      <c r="N41" s="116">
        <v>3</v>
      </c>
      <c r="O41" s="35">
        <f t="shared" si="12"/>
        <v>74</v>
      </c>
      <c r="P41" s="36">
        <f t="shared" si="13"/>
        <v>30.5</v>
      </c>
    </row>
    <row r="42" spans="1:16" ht="11.25" customHeight="1">
      <c r="A42" s="119"/>
      <c r="B42" s="181" t="s">
        <v>124</v>
      </c>
      <c r="C42" s="58"/>
      <c r="D42" s="48">
        <v>2</v>
      </c>
      <c r="E42" s="48"/>
      <c r="F42" s="49"/>
      <c r="G42" s="110">
        <v>14</v>
      </c>
      <c r="H42" s="116"/>
      <c r="I42" s="110"/>
      <c r="J42" s="48"/>
      <c r="K42" s="110">
        <v>2</v>
      </c>
      <c r="L42" s="116"/>
      <c r="M42" s="110"/>
      <c r="N42" s="116">
        <v>2</v>
      </c>
      <c r="O42" s="110">
        <f>SUM(F42:N42)+(E42*18)+(D42*9)</f>
        <v>36</v>
      </c>
      <c r="P42" s="36">
        <f t="shared" si="13"/>
        <v>81.5</v>
      </c>
    </row>
    <row r="43" spans="1:16" ht="11.25" customHeight="1">
      <c r="A43" s="119"/>
      <c r="B43" s="181" t="s">
        <v>125</v>
      </c>
      <c r="C43" s="58"/>
      <c r="D43" s="48">
        <v>2</v>
      </c>
      <c r="E43" s="48"/>
      <c r="F43" s="49"/>
      <c r="G43" s="110">
        <v>40</v>
      </c>
      <c r="H43" s="116"/>
      <c r="I43" s="110"/>
      <c r="J43" s="48"/>
      <c r="K43" s="110"/>
      <c r="L43" s="116"/>
      <c r="M43" s="110"/>
      <c r="N43" s="116"/>
      <c r="O43" s="110">
        <f>SUM(F43:N43)+(E43*18)+(D43*9)</f>
        <v>58</v>
      </c>
      <c r="P43" s="36">
        <f t="shared" si="13"/>
        <v>82</v>
      </c>
    </row>
    <row r="44" spans="1:16" ht="11.25" customHeight="1">
      <c r="A44" s="119"/>
      <c r="B44" s="180" t="s">
        <v>126</v>
      </c>
      <c r="C44" s="58"/>
      <c r="D44" s="48"/>
      <c r="E44" s="48"/>
      <c r="F44" s="49"/>
      <c r="G44" s="110">
        <v>200</v>
      </c>
      <c r="H44" s="116"/>
      <c r="I44" s="110"/>
      <c r="J44" s="48"/>
      <c r="K44" s="110"/>
      <c r="L44" s="116"/>
      <c r="M44" s="110"/>
      <c r="N44" s="116"/>
      <c r="O44" s="35">
        <f t="shared" ref="O42:O45" si="14">SUM(F44:N44)</f>
        <v>200</v>
      </c>
      <c r="P44" s="36">
        <f t="shared" si="13"/>
        <v>50</v>
      </c>
    </row>
    <row r="45" spans="1:16" ht="11.25" customHeight="1">
      <c r="A45" s="119"/>
      <c r="B45" s="181" t="s">
        <v>127</v>
      </c>
      <c r="C45" s="58"/>
      <c r="D45" s="48">
        <v>1</v>
      </c>
      <c r="E45" s="48"/>
      <c r="F45" s="49"/>
      <c r="G45" s="110"/>
      <c r="H45" s="116"/>
      <c r="I45" s="110"/>
      <c r="J45" s="48"/>
      <c r="K45" s="110"/>
      <c r="L45" s="116"/>
      <c r="M45" s="110"/>
      <c r="N45" s="116"/>
      <c r="O45" s="110">
        <f>SUM(F45:N45)+(E45*18)+(D45*9)</f>
        <v>9</v>
      </c>
      <c r="P45" s="36">
        <f t="shared" si="13"/>
        <v>36</v>
      </c>
    </row>
    <row r="46" spans="1:16" ht="11.25" customHeight="1">
      <c r="A46" s="119"/>
      <c r="B46" s="181" t="s">
        <v>128</v>
      </c>
      <c r="C46" s="58"/>
      <c r="D46" s="48">
        <v>1</v>
      </c>
      <c r="E46" s="48"/>
      <c r="F46" s="49"/>
      <c r="G46" s="110"/>
      <c r="H46" s="116"/>
      <c r="I46" s="110"/>
      <c r="J46" s="48"/>
      <c r="K46" s="110"/>
      <c r="L46" s="116"/>
      <c r="M46" s="110"/>
      <c r="N46" s="116"/>
      <c r="O46" s="110">
        <f>SUM(F46:N46)+(E46*18)+(D46*9)</f>
        <v>9</v>
      </c>
      <c r="P46" s="36">
        <f t="shared" si="13"/>
        <v>36</v>
      </c>
    </row>
    <row r="47" spans="1:16" ht="11.25" customHeight="1">
      <c r="A47" s="119"/>
      <c r="B47" s="181" t="s">
        <v>129</v>
      </c>
      <c r="C47" s="58"/>
      <c r="D47" s="48"/>
      <c r="E47" s="48"/>
      <c r="F47" s="49"/>
      <c r="G47" s="110">
        <v>56</v>
      </c>
      <c r="H47" s="116"/>
      <c r="I47" s="110"/>
      <c r="J47" s="48"/>
      <c r="K47" s="110"/>
      <c r="L47" s="116"/>
      <c r="M47" s="110"/>
      <c r="N47" s="116"/>
      <c r="O47" s="35">
        <f t="shared" ref="O46:O52" si="15">SUM(F47:N47)</f>
        <v>56</v>
      </c>
      <c r="P47" s="36">
        <f t="shared" si="13"/>
        <v>14</v>
      </c>
    </row>
    <row r="48" spans="1:16" ht="11.25" customHeight="1">
      <c r="A48" s="119"/>
      <c r="B48" s="180" t="s">
        <v>130</v>
      </c>
      <c r="C48" s="58"/>
      <c r="D48" s="48"/>
      <c r="E48" s="48"/>
      <c r="F48" s="49"/>
      <c r="G48" s="110">
        <v>2</v>
      </c>
      <c r="H48" s="116"/>
      <c r="I48" s="110"/>
      <c r="J48" s="48"/>
      <c r="K48" s="110">
        <v>2</v>
      </c>
      <c r="L48" s="116"/>
      <c r="M48" s="110"/>
      <c r="N48" s="116">
        <v>3</v>
      </c>
      <c r="O48" s="35">
        <f t="shared" si="15"/>
        <v>7</v>
      </c>
      <c r="P48" s="36">
        <f t="shared" si="13"/>
        <v>8.5</v>
      </c>
    </row>
    <row r="49" spans="1:16" ht="11.25" customHeight="1">
      <c r="A49" s="119"/>
      <c r="B49" s="181" t="s">
        <v>131</v>
      </c>
      <c r="C49" s="58"/>
      <c r="D49" s="48"/>
      <c r="E49" s="48"/>
      <c r="F49" s="49"/>
      <c r="G49" s="110">
        <v>143</v>
      </c>
      <c r="H49" s="116"/>
      <c r="I49" s="110">
        <v>25</v>
      </c>
      <c r="J49" s="48"/>
      <c r="K49" s="110">
        <v>63</v>
      </c>
      <c r="L49" s="116"/>
      <c r="M49" s="110"/>
      <c r="N49" s="116">
        <v>59</v>
      </c>
      <c r="O49" s="35">
        <f t="shared" si="15"/>
        <v>290</v>
      </c>
      <c r="P49" s="36">
        <f t="shared" si="13"/>
        <v>229.25</v>
      </c>
    </row>
    <row r="50" spans="1:16" ht="11.25" customHeight="1">
      <c r="A50" s="119"/>
      <c r="B50" s="180" t="s">
        <v>132</v>
      </c>
      <c r="C50" s="58"/>
      <c r="D50" s="48"/>
      <c r="E50" s="48"/>
      <c r="F50" s="49"/>
      <c r="G50" s="110">
        <v>4</v>
      </c>
      <c r="H50" s="116"/>
      <c r="I50" s="110">
        <v>1</v>
      </c>
      <c r="J50" s="48"/>
      <c r="K50" s="110">
        <v>7</v>
      </c>
      <c r="L50" s="116"/>
      <c r="M50" s="110"/>
      <c r="N50" s="116">
        <v>22</v>
      </c>
      <c r="O50" s="35">
        <f t="shared" si="15"/>
        <v>34</v>
      </c>
      <c r="P50" s="36">
        <f t="shared" si="13"/>
        <v>52.5</v>
      </c>
    </row>
    <row r="51" spans="1:16" ht="11.25" customHeight="1">
      <c r="A51" s="119"/>
      <c r="B51" s="181" t="s">
        <v>133</v>
      </c>
      <c r="C51" s="58"/>
      <c r="D51" s="48"/>
      <c r="E51" s="48"/>
      <c r="F51" s="49"/>
      <c r="G51" s="110"/>
      <c r="H51" s="116"/>
      <c r="I51" s="110">
        <v>2</v>
      </c>
      <c r="J51" s="48"/>
      <c r="K51" s="110">
        <v>4</v>
      </c>
      <c r="L51" s="116"/>
      <c r="M51" s="110"/>
      <c r="N51" s="116">
        <v>18</v>
      </c>
      <c r="O51" s="35">
        <f t="shared" si="15"/>
        <v>24</v>
      </c>
      <c r="P51" s="36">
        <f t="shared" si="13"/>
        <v>41</v>
      </c>
    </row>
    <row r="52" spans="1:16" ht="11.25" customHeight="1">
      <c r="A52" s="119"/>
      <c r="B52" s="181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16"/>
      <c r="O52" s="35">
        <f t="shared" si="15"/>
        <v>0</v>
      </c>
      <c r="P52" s="36">
        <f t="shared" si="13"/>
        <v>0</v>
      </c>
    </row>
    <row r="53" spans="1:16" ht="11.25" customHeight="1">
      <c r="A53" s="119"/>
      <c r="B53" s="181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/>
      <c r="O53" s="35">
        <f t="shared" ref="O53" si="16">SUM(F53:N53)</f>
        <v>0</v>
      </c>
      <c r="P53" s="36">
        <f t="shared" si="9"/>
        <v>0</v>
      </c>
    </row>
    <row r="54" spans="1:16" ht="10.8" thickBot="1">
      <c r="B54" s="37"/>
      <c r="C54" s="40">
        <f t="shared" ref="C54:P54" si="17">SUM(C35:C53)</f>
        <v>0</v>
      </c>
      <c r="D54" s="40">
        <f t="shared" si="17"/>
        <v>7</v>
      </c>
      <c r="E54" s="40">
        <f t="shared" si="17"/>
        <v>0</v>
      </c>
      <c r="F54" s="40">
        <f t="shared" si="17"/>
        <v>0</v>
      </c>
      <c r="G54" s="40">
        <f t="shared" si="17"/>
        <v>657</v>
      </c>
      <c r="H54" s="40">
        <f t="shared" si="17"/>
        <v>0</v>
      </c>
      <c r="I54" s="40">
        <f t="shared" si="17"/>
        <v>28</v>
      </c>
      <c r="J54" s="40">
        <f t="shared" si="17"/>
        <v>0</v>
      </c>
      <c r="K54" s="40">
        <f t="shared" si="17"/>
        <v>88</v>
      </c>
      <c r="L54" s="40">
        <f t="shared" si="17"/>
        <v>0</v>
      </c>
      <c r="M54" s="40">
        <f t="shared" si="17"/>
        <v>0</v>
      </c>
      <c r="N54" s="40">
        <f t="shared" si="17"/>
        <v>108</v>
      </c>
      <c r="O54" s="41">
        <f t="shared" si="17"/>
        <v>944</v>
      </c>
      <c r="P54" s="42">
        <f t="shared" si="17"/>
        <v>734.25</v>
      </c>
    </row>
    <row r="55" spans="1:16">
      <c r="G55" s="38"/>
    </row>
    <row r="56" spans="1:16" hidden="1">
      <c r="G56" s="38"/>
    </row>
    <row r="57" spans="1:16" ht="10.8" hidden="1" thickBot="1">
      <c r="B57" s="32" t="s">
        <v>50</v>
      </c>
      <c r="C57" s="32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4"/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0">
        <f>SUM(F58:N58)+(E58*18)+(D58*9)</f>
        <v>0</v>
      </c>
      <c r="P58" s="36">
        <f t="shared" ref="P58:P61" si="18">(D58*$D$3)+(E58*$E$3)+(F58*$F$3)+(G58*$G$3)+(H58*$H$3)+(I58*$I$3)+(J58*$J$3)+(K58*$K$3)+(L58*$L$3)+(M58*$M$3)+(N58*$N$3)</f>
        <v>0</v>
      </c>
    </row>
    <row r="59" spans="1:16" hidden="1">
      <c r="A59" s="119"/>
      <c r="B59" s="181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ref="O59:O61" si="19">SUM(F59:N59)</f>
        <v>0</v>
      </c>
      <c r="P59" s="36">
        <f t="shared" si="18"/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" si="20">SUM(F60:N60)</f>
        <v>0</v>
      </c>
      <c r="P60" s="36">
        <f t="shared" si="18"/>
        <v>0</v>
      </c>
    </row>
    <row r="61" spans="1:16" ht="12.75" hidden="1" customHeight="1">
      <c r="A61" s="119"/>
      <c r="B61" s="180"/>
      <c r="C61" s="58"/>
      <c r="D61" s="48"/>
      <c r="E61" s="48"/>
      <c r="F61" s="49"/>
      <c r="G61" s="123"/>
      <c r="H61" s="124"/>
      <c r="I61" s="121"/>
      <c r="K61" s="121"/>
      <c r="L61" s="101"/>
      <c r="M61" s="121"/>
      <c r="O61" s="118">
        <f t="shared" si="19"/>
        <v>0</v>
      </c>
      <c r="P61" s="36">
        <f t="shared" si="18"/>
        <v>0</v>
      </c>
    </row>
    <row r="62" spans="1:16" ht="10.8" hidden="1" thickBot="1">
      <c r="B62" s="37" t="s">
        <v>21</v>
      </c>
      <c r="C62" s="37">
        <f t="shared" ref="C62:P62" si="21">SUM(C58:C61)</f>
        <v>0</v>
      </c>
      <c r="D62" s="37">
        <f t="shared" si="21"/>
        <v>0</v>
      </c>
      <c r="E62" s="37">
        <f t="shared" si="21"/>
        <v>0</v>
      </c>
      <c r="F62" s="37">
        <f t="shared" si="21"/>
        <v>0</v>
      </c>
      <c r="G62" s="122">
        <f t="shared" si="21"/>
        <v>0</v>
      </c>
      <c r="H62" s="122">
        <f t="shared" si="21"/>
        <v>0</v>
      </c>
      <c r="I62" s="40">
        <f t="shared" si="21"/>
        <v>0</v>
      </c>
      <c r="J62" s="40">
        <f t="shared" si="21"/>
        <v>0</v>
      </c>
      <c r="K62" s="40">
        <f t="shared" si="21"/>
        <v>0</v>
      </c>
      <c r="L62" s="40">
        <f t="shared" si="21"/>
        <v>0</v>
      </c>
      <c r="M62" s="40">
        <f t="shared" si="21"/>
        <v>0</v>
      </c>
      <c r="N62" s="40">
        <f t="shared" si="21"/>
        <v>0</v>
      </c>
      <c r="O62" s="41">
        <f t="shared" si="21"/>
        <v>0</v>
      </c>
      <c r="P62" s="42">
        <f t="shared" si="21"/>
        <v>0</v>
      </c>
    </row>
    <row r="63" spans="1:16" hidden="1">
      <c r="B63" s="44"/>
      <c r="C63" s="44"/>
      <c r="D63" s="44"/>
      <c r="E63" s="44"/>
      <c r="F63" s="44"/>
      <c r="G63" s="45"/>
      <c r="H63" s="45"/>
      <c r="I63" s="45"/>
      <c r="J63" s="45"/>
      <c r="K63" s="45"/>
      <c r="L63" s="45"/>
      <c r="M63" s="45"/>
      <c r="N63" s="45"/>
      <c r="O63" s="50"/>
      <c r="P63" s="51"/>
    </row>
    <row r="64" spans="1:16" hidden="1">
      <c r="B64" s="44"/>
      <c r="C64" s="44"/>
      <c r="D64" s="44"/>
      <c r="E64" s="44"/>
      <c r="F64" s="44"/>
      <c r="G64" s="45"/>
      <c r="H64" s="45"/>
      <c r="I64" s="45"/>
      <c r="J64" s="45"/>
      <c r="K64" s="45"/>
      <c r="L64" s="45"/>
      <c r="M64" s="45"/>
      <c r="N64" s="45"/>
      <c r="O64" s="50"/>
      <c r="P64" s="51"/>
    </row>
    <row r="65" spans="1:16" ht="10.8" hidden="1" thickBot="1">
      <c r="B65" s="32" t="s">
        <v>80</v>
      </c>
      <c r="C65" s="32"/>
      <c r="D65" s="32"/>
      <c r="E65" s="32"/>
      <c r="F65" s="33"/>
      <c r="G65" s="33"/>
      <c r="H65" s="33"/>
      <c r="I65" s="33"/>
      <c r="J65" s="33"/>
      <c r="K65" s="33"/>
      <c r="L65" s="33"/>
      <c r="M65" s="33"/>
      <c r="N65" s="33"/>
      <c r="O65" s="34"/>
      <c r="P65" s="34"/>
    </row>
    <row r="66" spans="1:16" hidden="1">
      <c r="B66" s="52" t="s">
        <v>72</v>
      </c>
      <c r="C66" s="48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>SUM(F66:N66)</f>
        <v>0</v>
      </c>
      <c r="P66" s="36">
        <f t="shared" ref="P66:P67" si="22">(D66*$D$3)+(E66*$E$3)+(F66*$F$3)+(G66*$G$3)+(H66*$H$3)+(I66*$I$3)+(J66*$J$3)+(K66*$K$3)+(L66*$L$3)+(M66*$M$3)+(N66*$N$3)</f>
        <v>0</v>
      </c>
    </row>
    <row r="67" spans="1:16" hidden="1">
      <c r="B67" s="52"/>
      <c r="C67" s="58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>SUM(F67:N67)</f>
        <v>0</v>
      </c>
      <c r="P67" s="36">
        <f t="shared" si="22"/>
        <v>0</v>
      </c>
    </row>
    <row r="68" spans="1:16" ht="10.8" hidden="1" thickBot="1">
      <c r="B68" s="37" t="s">
        <v>21</v>
      </c>
      <c r="C68" s="37">
        <f t="shared" ref="C68:D68" si="23">SUM(C67:C67)</f>
        <v>0</v>
      </c>
      <c r="D68" s="37">
        <f t="shared" si="23"/>
        <v>0</v>
      </c>
      <c r="E68" s="41">
        <f t="shared" ref="E68:N68" si="24">SUM(E66:E67)</f>
        <v>0</v>
      </c>
      <c r="F68" s="41">
        <f t="shared" si="24"/>
        <v>0</v>
      </c>
      <c r="G68" s="41">
        <f t="shared" si="24"/>
        <v>0</v>
      </c>
      <c r="H68" s="41">
        <f t="shared" si="24"/>
        <v>0</v>
      </c>
      <c r="I68" s="41">
        <f t="shared" si="24"/>
        <v>0</v>
      </c>
      <c r="J68" s="41">
        <f t="shared" si="24"/>
        <v>0</v>
      </c>
      <c r="K68" s="41">
        <f t="shared" si="24"/>
        <v>0</v>
      </c>
      <c r="L68" s="41">
        <f t="shared" si="24"/>
        <v>0</v>
      </c>
      <c r="M68" s="41">
        <f t="shared" si="24"/>
        <v>0</v>
      </c>
      <c r="N68" s="41">
        <f t="shared" si="24"/>
        <v>0</v>
      </c>
      <c r="O68" s="41">
        <f>SUM(O66:O67)</f>
        <v>0</v>
      </c>
      <c r="P68" s="42">
        <f>SUM(P66:P67)</f>
        <v>0</v>
      </c>
    </row>
    <row r="69" spans="1:16" hidden="1">
      <c r="B69" s="44"/>
      <c r="C69" s="44"/>
      <c r="D69" s="44"/>
      <c r="E69" s="44"/>
      <c r="F69" s="44"/>
      <c r="G69" s="45"/>
      <c r="H69" s="45"/>
      <c r="I69" s="45"/>
      <c r="J69" s="45"/>
      <c r="K69" s="45"/>
      <c r="L69" s="45"/>
      <c r="M69" s="45"/>
      <c r="N69" s="45"/>
      <c r="O69" s="50"/>
      <c r="P69" s="51"/>
    </row>
    <row r="70" spans="1:16">
      <c r="G70" s="38"/>
    </row>
    <row r="71" spans="1:16" ht="10.8" thickBot="1">
      <c r="B71" s="32" t="s">
        <v>52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>
      <c r="A72" s="119"/>
      <c r="B72" s="181" t="s">
        <v>134</v>
      </c>
      <c r="C72" s="58"/>
      <c r="D72" s="48"/>
      <c r="E72" s="48"/>
      <c r="F72" s="49">
        <v>400</v>
      </c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5">SUM(F72:N72)</f>
        <v>400</v>
      </c>
      <c r="P72" s="36">
        <f t="shared" ref="P72:P74" si="26">(D72*$D$3)+(E72*$E$3)+(F72*$F$3)+(G72*$G$3)+(H72*$H$3)+(I72*$I$3)+(J72*$J$3)+(K72*$K$3)+(L72*$L$3)+(M72*$M$3)+(N72*$N$3)</f>
        <v>40</v>
      </c>
    </row>
    <row r="73" spans="1:16">
      <c r="A73" s="119"/>
      <c r="B73" s="180" t="s">
        <v>135</v>
      </c>
      <c r="C73" s="58"/>
      <c r="D73" s="48"/>
      <c r="E73" s="48"/>
      <c r="F73" s="49"/>
      <c r="G73" s="110"/>
      <c r="H73" s="116"/>
      <c r="I73" s="110"/>
      <c r="J73" s="48"/>
      <c r="K73" s="110"/>
      <c r="L73" s="116">
        <v>1</v>
      </c>
      <c r="M73" s="110"/>
      <c r="N73" s="120">
        <v>1</v>
      </c>
      <c r="O73" s="117">
        <f t="shared" si="25"/>
        <v>2</v>
      </c>
      <c r="P73" s="36">
        <f t="shared" si="26"/>
        <v>3</v>
      </c>
    </row>
    <row r="74" spans="1:16" ht="12.75" customHeight="1">
      <c r="A74" s="119"/>
      <c r="B74" s="180"/>
      <c r="C74" s="58"/>
      <c r="D74" s="48"/>
      <c r="E74" s="48"/>
      <c r="F74" s="49"/>
      <c r="G74" s="123"/>
      <c r="H74" s="124"/>
      <c r="I74" s="121"/>
      <c r="K74" s="121"/>
      <c r="L74" s="101"/>
      <c r="M74" s="121"/>
      <c r="O74" s="118">
        <f t="shared" si="25"/>
        <v>0</v>
      </c>
      <c r="P74" s="36">
        <f t="shared" si="26"/>
        <v>0</v>
      </c>
    </row>
    <row r="75" spans="1:16" ht="10.8" thickBot="1">
      <c r="B75" s="37" t="s">
        <v>21</v>
      </c>
      <c r="C75" s="37">
        <f t="shared" ref="C75:P75" si="27">SUM(C72:C74)</f>
        <v>0</v>
      </c>
      <c r="D75" s="37">
        <f t="shared" si="27"/>
        <v>0</v>
      </c>
      <c r="E75" s="37">
        <f t="shared" si="27"/>
        <v>0</v>
      </c>
      <c r="F75" s="37">
        <f t="shared" si="27"/>
        <v>400</v>
      </c>
      <c r="G75" s="122">
        <f t="shared" si="27"/>
        <v>0</v>
      </c>
      <c r="H75" s="122">
        <f t="shared" si="27"/>
        <v>0</v>
      </c>
      <c r="I75" s="40">
        <f t="shared" si="27"/>
        <v>0</v>
      </c>
      <c r="J75" s="40">
        <f t="shared" si="27"/>
        <v>0</v>
      </c>
      <c r="K75" s="40">
        <f t="shared" si="27"/>
        <v>0</v>
      </c>
      <c r="L75" s="40">
        <f t="shared" si="27"/>
        <v>1</v>
      </c>
      <c r="M75" s="40">
        <f t="shared" si="27"/>
        <v>0</v>
      </c>
      <c r="N75" s="40">
        <f t="shared" si="27"/>
        <v>1</v>
      </c>
      <c r="O75" s="41">
        <f t="shared" si="27"/>
        <v>402</v>
      </c>
      <c r="P75" s="42">
        <f t="shared" si="27"/>
        <v>43</v>
      </c>
    </row>
    <row r="76" spans="1:16">
      <c r="B76" s="44"/>
      <c r="C76" s="44"/>
      <c r="D76" s="44"/>
      <c r="E76" s="44"/>
      <c r="F76" s="44"/>
      <c r="G76" s="45"/>
      <c r="H76" s="45"/>
      <c r="I76" s="45"/>
      <c r="J76" s="45"/>
      <c r="K76" s="45"/>
      <c r="L76" s="45"/>
      <c r="M76" s="45"/>
      <c r="N76" s="45"/>
      <c r="O76" s="50"/>
      <c r="P76" s="51"/>
    </row>
    <row r="77" spans="1:16" hidden="1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t="10.8" hidden="1" thickBot="1">
      <c r="B78" s="32" t="s">
        <v>42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1:16" ht="11.25" hidden="1" customHeight="1">
      <c r="B79" s="52"/>
      <c r="C79" s="47"/>
      <c r="D79" s="48"/>
      <c r="E79" s="48"/>
      <c r="F79" s="49"/>
      <c r="G79" s="53"/>
      <c r="H79" s="54"/>
      <c r="I79" s="55"/>
      <c r="J79" s="54"/>
      <c r="K79" s="53"/>
      <c r="L79" s="56"/>
      <c r="M79" s="53"/>
      <c r="N79" s="54"/>
      <c r="O79" s="110">
        <f>SUM(F79:N79)+(E79*18)+(D79*9)</f>
        <v>0</v>
      </c>
      <c r="P79" s="36">
        <f t="shared" ref="P79" si="28">(D79*$D$3)+(E79*$E$3)+(F79*$F$3)+(G79*$G$3)+(H79*$H$3)+(I79*$I$3)+(J79*$J$3)+(K79*$K$3)+(L79*$L$3)+(M79*$M$3)+(N79*$N$3)</f>
        <v>0</v>
      </c>
    </row>
    <row r="80" spans="1:16" ht="11.25" hidden="1" customHeight="1">
      <c r="B80" s="52"/>
      <c r="C80" s="47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35">
        <f t="shared" ref="O80:O81" si="29">SUM(F80:N80)</f>
        <v>0</v>
      </c>
      <c r="P80" s="36">
        <f t="shared" ref="P80:P81" si="30">(D80*$D$3)+(E80*$E$3)+(F80*$F$3)+(G80*$G$3)+(H80*$H$3)+(I80*$I$3)+(J80*$J$3)+(K80*$K$3)+(L80*$L$3)+(M80*$M$3)+(N80*$N$3)</f>
        <v>0</v>
      </c>
    </row>
    <row r="81" spans="2:16" ht="11.25" hidden="1" customHeight="1">
      <c r="B81" s="52"/>
      <c r="C81" s="47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 t="shared" si="29"/>
        <v>0</v>
      </c>
      <c r="P81" s="36">
        <f t="shared" si="30"/>
        <v>0</v>
      </c>
    </row>
    <row r="82" spans="2:16" ht="10.8" hidden="1" thickBot="1">
      <c r="B82" s="37" t="s">
        <v>21</v>
      </c>
      <c r="C82" s="37">
        <f t="shared" ref="C82:P82" si="31">SUM(C79:C81)</f>
        <v>0</v>
      </c>
      <c r="D82" s="37">
        <f t="shared" si="31"/>
        <v>0</v>
      </c>
      <c r="E82" s="37">
        <f t="shared" si="31"/>
        <v>0</v>
      </c>
      <c r="F82" s="37">
        <f t="shared" si="31"/>
        <v>0</v>
      </c>
      <c r="G82" s="40">
        <f t="shared" si="31"/>
        <v>0</v>
      </c>
      <c r="H82" s="40">
        <f t="shared" si="31"/>
        <v>0</v>
      </c>
      <c r="I82" s="40">
        <f t="shared" si="31"/>
        <v>0</v>
      </c>
      <c r="J82" s="40">
        <f t="shared" si="31"/>
        <v>0</v>
      </c>
      <c r="K82" s="40">
        <f t="shared" si="31"/>
        <v>0</v>
      </c>
      <c r="L82" s="40">
        <f t="shared" si="31"/>
        <v>0</v>
      </c>
      <c r="M82" s="40">
        <f t="shared" si="31"/>
        <v>0</v>
      </c>
      <c r="N82" s="40">
        <f t="shared" si="31"/>
        <v>0</v>
      </c>
      <c r="O82" s="41">
        <f t="shared" si="31"/>
        <v>0</v>
      </c>
      <c r="P82" s="42">
        <f t="shared" si="31"/>
        <v>0</v>
      </c>
    </row>
    <row r="83" spans="2:16" ht="11.25" hidden="1" customHeight="1">
      <c r="B83" s="44"/>
      <c r="C83" s="44"/>
      <c r="D83" s="44"/>
      <c r="E83" s="44"/>
      <c r="F83" s="44"/>
      <c r="G83" s="45"/>
      <c r="H83" s="45"/>
      <c r="I83" s="45"/>
      <c r="J83" s="45"/>
      <c r="K83" s="45"/>
      <c r="L83" s="45"/>
      <c r="M83" s="45"/>
      <c r="N83" s="45"/>
      <c r="O83" s="50"/>
      <c r="P83" s="51"/>
    </row>
    <row r="84" spans="2:16" hidden="1"/>
    <row r="85" spans="2:16" ht="10.8" hidden="1" thickBot="1">
      <c r="B85" s="32" t="s">
        <v>85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2:16" ht="11.25" hidden="1" customHeight="1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>SUM(F86:N86)</f>
        <v>0</v>
      </c>
      <c r="P86" s="36">
        <f t="shared" ref="P86:P87" si="32">(D86*$D$3)+(E86*$E$3)+(F86*$F$3)+(G86*$G$3)+(H86*$H$3)+(I86*$I$3)+(J86*$J$3)+(K86*$K$3)+(L86*$L$3)+(M86*$M$3)+(N86*$N$3)</f>
        <v>0</v>
      </c>
    </row>
    <row r="87" spans="2:16" ht="11.25" hidden="1" customHeight="1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si="32"/>
        <v>0</v>
      </c>
    </row>
    <row r="88" spans="2:16" ht="10.8" hidden="1" thickBot="1">
      <c r="B88" s="37" t="s">
        <v>21</v>
      </c>
      <c r="C88" s="37">
        <f t="shared" ref="C88:P88" si="33">SUM(C86:C87)</f>
        <v>0</v>
      </c>
      <c r="D88" s="37">
        <f t="shared" si="33"/>
        <v>0</v>
      </c>
      <c r="E88" s="37">
        <f t="shared" si="33"/>
        <v>0</v>
      </c>
      <c r="F88" s="37">
        <f t="shared" si="33"/>
        <v>0</v>
      </c>
      <c r="G88" s="40">
        <f t="shared" si="33"/>
        <v>0</v>
      </c>
      <c r="H88" s="40">
        <f t="shared" si="33"/>
        <v>0</v>
      </c>
      <c r="I88" s="40">
        <f t="shared" si="33"/>
        <v>0</v>
      </c>
      <c r="J88" s="40">
        <f t="shared" si="33"/>
        <v>0</v>
      </c>
      <c r="K88" s="40">
        <f t="shared" si="33"/>
        <v>0</v>
      </c>
      <c r="L88" s="40">
        <f t="shared" si="33"/>
        <v>0</v>
      </c>
      <c r="M88" s="40">
        <f t="shared" si="33"/>
        <v>0</v>
      </c>
      <c r="N88" s="40">
        <f t="shared" si="33"/>
        <v>0</v>
      </c>
      <c r="O88" s="41">
        <f t="shared" si="33"/>
        <v>0</v>
      </c>
      <c r="P88" s="42">
        <f t="shared" si="33"/>
        <v>0</v>
      </c>
    </row>
    <row r="89" spans="2:16" ht="11.25" hidden="1" customHeight="1">
      <c r="B89" s="44"/>
      <c r="C89" s="44"/>
      <c r="D89" s="44"/>
      <c r="E89" s="44"/>
      <c r="F89" s="44"/>
      <c r="G89" s="45"/>
      <c r="H89" s="45"/>
      <c r="I89" s="45"/>
      <c r="J89" s="45"/>
      <c r="K89" s="45"/>
      <c r="L89" s="45"/>
      <c r="M89" s="45"/>
      <c r="N89" s="45"/>
      <c r="O89" s="50"/>
      <c r="P89" s="51"/>
    </row>
    <row r="91" spans="2:16" ht="10.8" thickBot="1">
      <c r="B91" s="32" t="s">
        <v>51</v>
      </c>
      <c r="C91" s="32"/>
      <c r="D91" s="32"/>
      <c r="E91" s="32"/>
      <c r="F91" s="33"/>
      <c r="G91" s="33"/>
      <c r="H91" s="33"/>
      <c r="I91" s="33"/>
      <c r="J91" s="33"/>
      <c r="K91" s="33"/>
      <c r="L91" s="33"/>
      <c r="M91" s="33"/>
      <c r="N91" s="33"/>
      <c r="O91" s="34"/>
      <c r="P91" s="34"/>
    </row>
    <row r="92" spans="2:16">
      <c r="B92" s="52" t="s">
        <v>73</v>
      </c>
      <c r="C92" s="57"/>
      <c r="D92" s="48"/>
      <c r="E92" s="48">
        <v>1</v>
      </c>
      <c r="F92" s="49"/>
      <c r="G92" s="53">
        <v>261</v>
      </c>
      <c r="H92" s="54"/>
      <c r="I92" s="55">
        <v>73</v>
      </c>
      <c r="J92" s="54"/>
      <c r="K92" s="53">
        <v>52</v>
      </c>
      <c r="L92" s="56"/>
      <c r="M92" s="53">
        <v>72</v>
      </c>
      <c r="N92" s="54"/>
      <c r="O92" s="110">
        <f>SUM(F92:N92)+(E92*18)+(D92*9)</f>
        <v>476</v>
      </c>
      <c r="P92" s="36">
        <f t="shared" ref="P92:P94" si="34">(D92*$D$3)+(E92*$E$3)+(F92*$F$3)+(G92*$G$3)+(H92*$H$3)+(I92*$I$3)+(J92*$J$3)+(K92*$K$3)+(L92*$L$3)+(M92*$M$3)+(N92*$N$3)</f>
        <v>369.75</v>
      </c>
    </row>
    <row r="93" spans="2:16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 t="shared" ref="O92:O94" si="35">SUM(F93:N93)</f>
        <v>0</v>
      </c>
      <c r="P93" s="36">
        <f t="shared" si="34"/>
        <v>0</v>
      </c>
    </row>
    <row r="94" spans="2:16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si="35"/>
        <v>0</v>
      </c>
      <c r="P94" s="36">
        <f t="shared" si="34"/>
        <v>0</v>
      </c>
    </row>
    <row r="95" spans="2:16" ht="10.8" thickBot="1">
      <c r="B95" s="37" t="s">
        <v>21</v>
      </c>
      <c r="C95" s="37">
        <f>SUM(C94:C94)</f>
        <v>0</v>
      </c>
      <c r="D95" s="37">
        <f t="shared" ref="D95:P95" si="36">SUM(D92:D94)</f>
        <v>0</v>
      </c>
      <c r="E95" s="37">
        <f t="shared" si="36"/>
        <v>1</v>
      </c>
      <c r="F95" s="37">
        <f t="shared" si="36"/>
        <v>0</v>
      </c>
      <c r="G95" s="40">
        <f t="shared" si="36"/>
        <v>261</v>
      </c>
      <c r="H95" s="40">
        <f t="shared" si="36"/>
        <v>0</v>
      </c>
      <c r="I95" s="40">
        <f t="shared" si="36"/>
        <v>73</v>
      </c>
      <c r="J95" s="40">
        <f t="shared" si="36"/>
        <v>0</v>
      </c>
      <c r="K95" s="40">
        <f t="shared" si="36"/>
        <v>52</v>
      </c>
      <c r="L95" s="40">
        <f t="shared" si="36"/>
        <v>0</v>
      </c>
      <c r="M95" s="40">
        <f t="shared" si="36"/>
        <v>72</v>
      </c>
      <c r="N95" s="40">
        <f t="shared" si="36"/>
        <v>0</v>
      </c>
      <c r="O95" s="41">
        <f t="shared" si="36"/>
        <v>476</v>
      </c>
      <c r="P95" s="42">
        <f t="shared" si="36"/>
        <v>369.75</v>
      </c>
    </row>
    <row r="98" spans="2:16" ht="10.8" thickBot="1">
      <c r="B98" s="32" t="s">
        <v>56</v>
      </c>
      <c r="C98" s="32"/>
      <c r="D98" s="32"/>
      <c r="E98" s="32"/>
      <c r="F98" s="33"/>
      <c r="G98" s="33"/>
      <c r="H98" s="33"/>
      <c r="I98" s="33"/>
      <c r="J98" s="33"/>
      <c r="K98" s="33"/>
      <c r="L98" s="33"/>
      <c r="M98" s="33"/>
      <c r="N98" s="33"/>
      <c r="O98" s="34"/>
      <c r="P98" s="34"/>
    </row>
    <row r="99" spans="2:16">
      <c r="B99" s="52" t="s">
        <v>73</v>
      </c>
      <c r="C99" s="57"/>
      <c r="D99" s="48"/>
      <c r="E99" s="48"/>
      <c r="F99" s="49">
        <v>6</v>
      </c>
      <c r="G99" s="53">
        <v>23</v>
      </c>
      <c r="H99" s="54"/>
      <c r="I99" s="55">
        <v>1</v>
      </c>
      <c r="J99" s="54"/>
      <c r="K99" s="53">
        <v>12</v>
      </c>
      <c r="L99" s="56"/>
      <c r="M99" s="53">
        <v>19</v>
      </c>
      <c r="N99" s="54"/>
      <c r="O99" s="110">
        <f>SUM(F99:N99)+(E99*18)+(D99*9)</f>
        <v>61</v>
      </c>
      <c r="P99" s="36">
        <f t="shared" ref="P99:P102" si="37">(D99*$D$3)+(E99*$E$3)+(F99*$F$3)+(G99*$G$3)+(H99*$H$3)+(I99*$I$3)+(J99*$J$3)+(K99*$K$3)+(L99*$L$3)+(M99*$M$3)+(N99*$N$3)</f>
        <v>56.85</v>
      </c>
    </row>
    <row r="100" spans="2:16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ref="O100:O101" si="38">SUM(F100:N100)</f>
        <v>0</v>
      </c>
      <c r="P100" s="36">
        <f t="shared" si="37"/>
        <v>0</v>
      </c>
    </row>
    <row r="101" spans="2:16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8"/>
        <v>0</v>
      </c>
      <c r="P101" s="36">
        <f t="shared" si="37"/>
        <v>0</v>
      </c>
    </row>
    <row r="102" spans="2:16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ref="O102" si="39">SUM(F102:N102)</f>
        <v>0</v>
      </c>
      <c r="P102" s="36">
        <f t="shared" si="37"/>
        <v>0</v>
      </c>
    </row>
    <row r="103" spans="2:16" ht="10.8" thickBot="1">
      <c r="B103" s="37" t="s">
        <v>21</v>
      </c>
      <c r="C103" s="37">
        <f>SUM(C102:C102)</f>
        <v>0</v>
      </c>
      <c r="D103" s="37">
        <f>SUM(D99:D102)</f>
        <v>0</v>
      </c>
      <c r="E103" s="37">
        <f>SUM(E99:E102)</f>
        <v>0</v>
      </c>
      <c r="F103" s="37">
        <f>SUM(F99:F102)</f>
        <v>6</v>
      </c>
      <c r="G103" s="40">
        <f t="shared" ref="G103:P103" si="40">SUM(G99:G102)</f>
        <v>23</v>
      </c>
      <c r="H103" s="40">
        <f t="shared" si="40"/>
        <v>0</v>
      </c>
      <c r="I103" s="40">
        <f t="shared" si="40"/>
        <v>1</v>
      </c>
      <c r="J103" s="40">
        <f t="shared" si="40"/>
        <v>0</v>
      </c>
      <c r="K103" s="40">
        <f t="shared" si="40"/>
        <v>12</v>
      </c>
      <c r="L103" s="40">
        <f t="shared" si="40"/>
        <v>0</v>
      </c>
      <c r="M103" s="40">
        <f t="shared" si="40"/>
        <v>19</v>
      </c>
      <c r="N103" s="40">
        <f t="shared" si="40"/>
        <v>0</v>
      </c>
      <c r="O103" s="41">
        <f t="shared" si="40"/>
        <v>61</v>
      </c>
      <c r="P103" s="42">
        <f t="shared" si="40"/>
        <v>56.85</v>
      </c>
    </row>
    <row r="105" spans="2:16" hidden="1"/>
    <row r="106" spans="2:16" ht="10.8" hidden="1" thickBot="1">
      <c r="B106" s="32" t="s">
        <v>55</v>
      </c>
      <c r="C106" s="32"/>
      <c r="D106" s="32"/>
      <c r="E106" s="32"/>
      <c r="F106" s="33"/>
      <c r="G106" s="33"/>
      <c r="H106" s="33"/>
      <c r="I106" s="33"/>
      <c r="J106" s="33"/>
      <c r="K106" s="33"/>
      <c r="L106" s="33"/>
      <c r="M106" s="33"/>
      <c r="N106" s="33"/>
      <c r="O106" s="34"/>
      <c r="P106" s="34"/>
    </row>
    <row r="107" spans="2:16" hidden="1">
      <c r="B107" s="52"/>
      <c r="C107" s="5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:O109" si="41">SUM(F107:N107)</f>
        <v>0</v>
      </c>
      <c r="P107" s="36">
        <f t="shared" ref="P107:P109" si="42">(D107*$D$3)+(E107*$E$3)+(F107*$F$3)+(G107*$G$3)+(H107*$H$3)+(I107*$I$3)+(J107*$J$3)+(K107*$K$3)+(L107*$L$3)+(M107*$M$3)+(N107*$N$3)</f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ref="O108" si="43">SUM(F108:N108)</f>
        <v>0</v>
      </c>
      <c r="P108" s="36">
        <f t="shared" si="42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41"/>
        <v>0</v>
      </c>
      <c r="P109" s="36">
        <f t="shared" si="42"/>
        <v>0</v>
      </c>
    </row>
    <row r="110" spans="2:16" ht="10.8" hidden="1" thickBot="1">
      <c r="B110" s="37" t="s">
        <v>21</v>
      </c>
      <c r="C110" s="37">
        <f>SUM(C109:C109)</f>
        <v>0</v>
      </c>
      <c r="D110" s="37">
        <f>SUM(D107:D109)</f>
        <v>0</v>
      </c>
      <c r="E110" s="37">
        <f>SUM(E107:E109)</f>
        <v>0</v>
      </c>
      <c r="F110" s="37">
        <f>SUM(F109:F109)</f>
        <v>0</v>
      </c>
      <c r="G110" s="40">
        <f t="shared" ref="G110:P110" si="44">SUM(G107:G109)</f>
        <v>0</v>
      </c>
      <c r="H110" s="40">
        <f t="shared" si="44"/>
        <v>0</v>
      </c>
      <c r="I110" s="40">
        <f t="shared" si="44"/>
        <v>0</v>
      </c>
      <c r="J110" s="40">
        <f t="shared" si="44"/>
        <v>0</v>
      </c>
      <c r="K110" s="40">
        <f t="shared" si="44"/>
        <v>0</v>
      </c>
      <c r="L110" s="40">
        <f t="shared" si="44"/>
        <v>0</v>
      </c>
      <c r="M110" s="40">
        <f t="shared" si="44"/>
        <v>0</v>
      </c>
      <c r="N110" s="40">
        <f t="shared" si="44"/>
        <v>0</v>
      </c>
      <c r="O110" s="41">
        <f t="shared" si="44"/>
        <v>0</v>
      </c>
      <c r="P110" s="42">
        <f t="shared" si="44"/>
        <v>0</v>
      </c>
    </row>
    <row r="111" spans="2:16" hidden="1"/>
    <row r="112" spans="2:16" hidden="1"/>
    <row r="113" spans="2:16" ht="10.8" hidden="1" thickBot="1">
      <c r="B113" s="32" t="s">
        <v>46</v>
      </c>
      <c r="C113" s="32"/>
      <c r="D113" s="32"/>
      <c r="E113" s="32"/>
      <c r="F113" s="33"/>
      <c r="G113" s="33"/>
      <c r="H113" s="33"/>
      <c r="I113" s="33"/>
      <c r="J113" s="33"/>
      <c r="K113" s="33"/>
      <c r="L113" s="33"/>
      <c r="M113" s="33"/>
      <c r="N113" s="33"/>
      <c r="O113" s="34"/>
      <c r="P113" s="34"/>
    </row>
    <row r="114" spans="2:16" hidden="1">
      <c r="B114" s="52" t="s">
        <v>73</v>
      </c>
      <c r="C114" s="5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110">
        <f>SUM(F114:N114)+(E114*18)+(D114*9)</f>
        <v>0</v>
      </c>
      <c r="P114" s="36">
        <f t="shared" ref="P114:P116" si="45">(D114*$D$3)+(E114*$E$3)+(F114*$F$3)+(G114*$G$3)+(H114*$H$3)+(I114*$I$3)+(J114*$J$3)+(K114*$K$3)+(L114*$L$3)+(M114*$M$3)+(N114*$N$3)</f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5" si="46">SUM(F115:N115)</f>
        <v>0</v>
      </c>
      <c r="P115" s="36">
        <f t="shared" si="45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ref="O116" si="47">SUM(F116:N116)</f>
        <v>0</v>
      </c>
      <c r="P116" s="36">
        <f t="shared" si="45"/>
        <v>0</v>
      </c>
    </row>
    <row r="117" spans="2:16" ht="10.8" hidden="1" thickBot="1">
      <c r="B117" s="37" t="s">
        <v>21</v>
      </c>
      <c r="C117" s="37">
        <f>SUM(C116:C116)</f>
        <v>0</v>
      </c>
      <c r="D117" s="37">
        <f>SUM(D114:D116)</f>
        <v>0</v>
      </c>
      <c r="E117" s="37">
        <f>SUM(E114:E116)</f>
        <v>0</v>
      </c>
      <c r="F117" s="37">
        <f>SUM(F116:F116)</f>
        <v>0</v>
      </c>
      <c r="G117" s="40">
        <f t="shared" ref="G117:P117" si="48">SUM(G114:G116)</f>
        <v>0</v>
      </c>
      <c r="H117" s="40">
        <f t="shared" si="48"/>
        <v>0</v>
      </c>
      <c r="I117" s="40">
        <f t="shared" si="48"/>
        <v>0</v>
      </c>
      <c r="J117" s="40">
        <f t="shared" si="48"/>
        <v>0</v>
      </c>
      <c r="K117" s="40">
        <f t="shared" si="48"/>
        <v>0</v>
      </c>
      <c r="L117" s="40">
        <f t="shared" si="48"/>
        <v>0</v>
      </c>
      <c r="M117" s="40">
        <f t="shared" si="48"/>
        <v>0</v>
      </c>
      <c r="N117" s="40">
        <f t="shared" si="48"/>
        <v>0</v>
      </c>
      <c r="O117" s="41">
        <f t="shared" si="48"/>
        <v>0</v>
      </c>
      <c r="P117" s="42">
        <f t="shared" si="48"/>
        <v>0</v>
      </c>
    </row>
    <row r="118" spans="2:16" hidden="1"/>
    <row r="120" spans="2:16" ht="10.8" thickBot="1">
      <c r="B120" s="32" t="s">
        <v>53</v>
      </c>
      <c r="C120" s="32"/>
      <c r="D120" s="32"/>
      <c r="E120" s="32"/>
      <c r="F120" s="33"/>
      <c r="G120" s="33"/>
      <c r="H120" s="33"/>
      <c r="I120" s="33"/>
      <c r="J120" s="33"/>
      <c r="K120" s="33"/>
      <c r="L120" s="33"/>
      <c r="M120" s="33"/>
      <c r="N120" s="33"/>
      <c r="O120" s="34"/>
      <c r="P120" s="34"/>
    </row>
    <row r="121" spans="2:16" ht="11.25" customHeight="1">
      <c r="B121" s="52" t="s">
        <v>107</v>
      </c>
      <c r="C121" s="47"/>
      <c r="D121" s="48"/>
      <c r="E121" s="48"/>
      <c r="F121" s="49">
        <v>22</v>
      </c>
      <c r="G121" s="53">
        <v>8</v>
      </c>
      <c r="H121" s="54"/>
      <c r="I121" s="55"/>
      <c r="J121" s="54"/>
      <c r="K121" s="53">
        <v>4</v>
      </c>
      <c r="L121" s="56">
        <v>4</v>
      </c>
      <c r="M121" s="53"/>
      <c r="N121" s="54"/>
      <c r="O121" s="35">
        <f t="shared" ref="O121:O130" si="49">SUM(F121:N121)</f>
        <v>38</v>
      </c>
      <c r="P121" s="36">
        <f t="shared" ref="P121:P130" si="50">(D121*$D$3)+(E121*$E$3)+(F121*$F$3)+(G121*$G$3)+(H121*$H$3)+(I121*$I$3)+(J121*$J$3)+(K121*$K$3)+(L121*$L$3)+(M121*$M$3)+(N121*$N$3)</f>
        <v>12.2</v>
      </c>
    </row>
    <row r="122" spans="2:16" ht="11.25" customHeight="1">
      <c r="B122" s="52" t="s">
        <v>108</v>
      </c>
      <c r="C122" s="47"/>
      <c r="D122" s="48"/>
      <c r="E122" s="48"/>
      <c r="F122" s="49"/>
      <c r="G122" s="53">
        <v>10</v>
      </c>
      <c r="H122" s="54"/>
      <c r="I122" s="55">
        <v>75</v>
      </c>
      <c r="J122" s="54"/>
      <c r="K122" s="53"/>
      <c r="L122" s="56"/>
      <c r="M122" s="53"/>
      <c r="N122" s="54"/>
      <c r="O122" s="35">
        <f t="shared" si="49"/>
        <v>85</v>
      </c>
      <c r="P122" s="36">
        <f t="shared" si="50"/>
        <v>40</v>
      </c>
    </row>
    <row r="123" spans="2:16" ht="11.25" customHeight="1">
      <c r="B123" s="52" t="s">
        <v>109</v>
      </c>
      <c r="C123" s="47"/>
      <c r="D123" s="48"/>
      <c r="E123" s="48"/>
      <c r="F123" s="49">
        <v>7</v>
      </c>
      <c r="G123" s="53"/>
      <c r="H123" s="54"/>
      <c r="I123" s="55"/>
      <c r="J123" s="54"/>
      <c r="K123" s="53"/>
      <c r="L123" s="56"/>
      <c r="M123" s="53"/>
      <c r="N123" s="54"/>
      <c r="O123" s="35">
        <f t="shared" si="49"/>
        <v>7</v>
      </c>
      <c r="P123" s="36">
        <f t="shared" si="50"/>
        <v>0.70000000000000007</v>
      </c>
    </row>
    <row r="124" spans="2:16" ht="11.25" customHeight="1">
      <c r="B124" s="52" t="s">
        <v>110</v>
      </c>
      <c r="C124" s="47"/>
      <c r="D124" s="48">
        <v>2</v>
      </c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110">
        <f>SUM(F124:N124)+(E124*18)+(D124*9)</f>
        <v>18</v>
      </c>
      <c r="P124" s="36">
        <f t="shared" si="50"/>
        <v>72</v>
      </c>
    </row>
    <row r="125" spans="2:16" ht="11.25" customHeight="1">
      <c r="B125" s="52" t="s">
        <v>111</v>
      </c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>
        <v>10</v>
      </c>
      <c r="N125" s="54"/>
      <c r="O125" s="35">
        <f t="shared" ref="O125:O126" si="51">SUM(F125:N125)</f>
        <v>10</v>
      </c>
      <c r="P125" s="36">
        <f t="shared" ref="P125:P126" si="52">(D125*$D$3)+(E125*$E$3)+(F125*$F$3)+(G125*$G$3)+(H125*$H$3)+(I125*$I$3)+(J125*$J$3)+(K125*$K$3)+(L125*$L$3)+(M125*$M$3)+(N125*$N$3)</f>
        <v>20</v>
      </c>
    </row>
    <row r="126" spans="2:16" ht="11.25" customHeight="1">
      <c r="B126" s="52" t="s">
        <v>112</v>
      </c>
      <c r="C126" s="47"/>
      <c r="D126" s="48">
        <v>2</v>
      </c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110">
        <f>SUM(F126:N126)+(E126*18)+(D126*9)</f>
        <v>18</v>
      </c>
      <c r="P126" s="36">
        <f t="shared" si="52"/>
        <v>72</v>
      </c>
    </row>
    <row r="127" spans="2:16" ht="11.25" customHeight="1">
      <c r="B127" s="52" t="s">
        <v>113</v>
      </c>
      <c r="C127" s="47"/>
      <c r="D127" s="48"/>
      <c r="E127" s="48">
        <v>1</v>
      </c>
      <c r="F127" s="49"/>
      <c r="G127" s="53"/>
      <c r="H127" s="54"/>
      <c r="I127" s="55"/>
      <c r="J127" s="54"/>
      <c r="K127" s="53"/>
      <c r="L127" s="56"/>
      <c r="M127" s="53"/>
      <c r="N127" s="54"/>
      <c r="O127" s="110">
        <f>SUM(F127:N127)+(E127*18)+(D127*9)</f>
        <v>18</v>
      </c>
      <c r="P127" s="36">
        <f t="shared" ref="P127:P129" si="53">(D127*$D$3)+(E127*$E$3)+(F127*$F$3)+(G127*$G$3)+(H127*$H$3)+(I127*$I$3)+(J127*$J$3)+(K127*$K$3)+(L127*$L$3)+(M127*$M$3)+(N127*$N$3)</f>
        <v>72</v>
      </c>
    </row>
    <row r="128" spans="2:16" ht="11.25" customHeight="1">
      <c r="B128" s="52" t="s">
        <v>114</v>
      </c>
      <c r="C128" s="47"/>
      <c r="D128" s="48"/>
      <c r="E128" s="48"/>
      <c r="F128" s="49"/>
      <c r="G128" s="53"/>
      <c r="H128" s="54"/>
      <c r="I128" s="55"/>
      <c r="J128" s="54"/>
      <c r="K128" s="53">
        <v>18</v>
      </c>
      <c r="L128" s="56"/>
      <c r="M128" s="53">
        <v>4</v>
      </c>
      <c r="N128" s="54"/>
      <c r="O128" s="35">
        <f t="shared" ref="O127:O129" si="54">SUM(F128:N128)</f>
        <v>22</v>
      </c>
      <c r="P128" s="36">
        <f t="shared" si="53"/>
        <v>26</v>
      </c>
    </row>
    <row r="129" spans="2:16" ht="11.25" customHeight="1">
      <c r="B129" s="52" t="s">
        <v>115</v>
      </c>
      <c r="C129" s="47"/>
      <c r="D129" s="48">
        <v>1</v>
      </c>
      <c r="E129" s="48"/>
      <c r="F129" s="49"/>
      <c r="G129" s="53">
        <v>2</v>
      </c>
      <c r="H129" s="54"/>
      <c r="I129" s="55">
        <v>2</v>
      </c>
      <c r="J129" s="54"/>
      <c r="K129" s="53">
        <v>12</v>
      </c>
      <c r="L129" s="56"/>
      <c r="M129" s="53"/>
      <c r="N129" s="54"/>
      <c r="O129" s="110">
        <f>SUM(F129:N129)+(E129*18)+(D129*9)</f>
        <v>25</v>
      </c>
      <c r="P129" s="36">
        <f t="shared" si="53"/>
        <v>49.5</v>
      </c>
    </row>
    <row r="130" spans="2:16" ht="11.25" customHeight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9"/>
        <v>0</v>
      </c>
      <c r="P130" s="36">
        <f t="shared" si="50"/>
        <v>0</v>
      </c>
    </row>
    <row r="131" spans="2:16" ht="10.8" thickBot="1">
      <c r="B131" s="37" t="s">
        <v>21</v>
      </c>
      <c r="C131" s="37">
        <f t="shared" ref="C131:P131" si="55">SUM(C121:C130)</f>
        <v>0</v>
      </c>
      <c r="D131" s="37">
        <f t="shared" si="55"/>
        <v>5</v>
      </c>
      <c r="E131" s="37">
        <f t="shared" si="55"/>
        <v>1</v>
      </c>
      <c r="F131" s="37">
        <f t="shared" si="55"/>
        <v>29</v>
      </c>
      <c r="G131" s="40">
        <f t="shared" si="55"/>
        <v>20</v>
      </c>
      <c r="H131" s="40">
        <f t="shared" si="55"/>
        <v>0</v>
      </c>
      <c r="I131" s="40">
        <f t="shared" si="55"/>
        <v>77</v>
      </c>
      <c r="J131" s="40">
        <f t="shared" si="55"/>
        <v>0</v>
      </c>
      <c r="K131" s="40">
        <f t="shared" si="55"/>
        <v>34</v>
      </c>
      <c r="L131" s="40">
        <f t="shared" si="55"/>
        <v>4</v>
      </c>
      <c r="M131" s="40">
        <f t="shared" si="55"/>
        <v>14</v>
      </c>
      <c r="N131" s="40">
        <f t="shared" si="55"/>
        <v>0</v>
      </c>
      <c r="O131" s="41">
        <f t="shared" si="55"/>
        <v>241</v>
      </c>
      <c r="P131" s="42">
        <f t="shared" si="55"/>
        <v>364.4</v>
      </c>
    </row>
    <row r="132" spans="2:16" ht="11.25" customHeight="1">
      <c r="B132" s="44"/>
      <c r="C132" s="44"/>
      <c r="D132" s="44"/>
      <c r="E132" s="44"/>
      <c r="F132" s="44"/>
      <c r="G132" s="45"/>
      <c r="H132" s="45"/>
      <c r="I132" s="45"/>
      <c r="J132" s="45"/>
      <c r="K132" s="45"/>
      <c r="L132" s="45"/>
      <c r="M132" s="45"/>
      <c r="N132" s="45"/>
      <c r="O132" s="50"/>
      <c r="P132" s="51"/>
    </row>
    <row r="133" spans="2:16" ht="11.25" hidden="1" customHeight="1"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</row>
    <row r="134" spans="2:16" ht="10.8" hidden="1" thickBot="1">
      <c r="B134" s="32" t="s">
        <v>45</v>
      </c>
      <c r="C134" s="32"/>
      <c r="D134" s="32"/>
      <c r="E134" s="32"/>
      <c r="F134" s="33"/>
      <c r="G134" s="33"/>
      <c r="H134" s="33"/>
      <c r="I134" s="33"/>
      <c r="J134" s="33"/>
      <c r="K134" s="33"/>
      <c r="L134" s="33"/>
      <c r="M134" s="33"/>
      <c r="N134" s="33"/>
      <c r="O134" s="34"/>
      <c r="P134" s="34"/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>SUM(F135:N135)</f>
        <v>0</v>
      </c>
      <c r="P135" s="36">
        <f t="shared" ref="P135:P137" si="56">(D135*$D$3)+(E135*$E$3)+(F135*$F$3)+(G135*$G$3)+(H135*$H$3)+(I135*$I$3)+(J135*$J$3)+(K135*$K$3)+(L135*$L$3)+(M135*$M$3)+(N135*$N$3)</f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>SUM(F136:N136)</f>
        <v>0</v>
      </c>
      <c r="P136" s="36">
        <f t="shared" si="56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>SUM(F137:N137)</f>
        <v>0</v>
      </c>
      <c r="P137" s="36">
        <f t="shared" si="56"/>
        <v>0</v>
      </c>
    </row>
    <row r="138" spans="2:16" ht="10.8" hidden="1" thickBot="1">
      <c r="B138" s="37" t="s">
        <v>21</v>
      </c>
      <c r="C138" s="37">
        <f t="shared" ref="C138:O138" si="57">SUM(C135:C137)</f>
        <v>0</v>
      </c>
      <c r="D138" s="37">
        <f t="shared" si="57"/>
        <v>0</v>
      </c>
      <c r="E138" s="37">
        <f t="shared" si="57"/>
        <v>0</v>
      </c>
      <c r="F138" s="37">
        <f t="shared" si="57"/>
        <v>0</v>
      </c>
      <c r="G138" s="40">
        <f t="shared" si="57"/>
        <v>0</v>
      </c>
      <c r="H138" s="40">
        <f t="shared" si="57"/>
        <v>0</v>
      </c>
      <c r="I138" s="40">
        <f t="shared" si="57"/>
        <v>0</v>
      </c>
      <c r="J138" s="40">
        <f t="shared" si="57"/>
        <v>0</v>
      </c>
      <c r="K138" s="40">
        <f t="shared" si="57"/>
        <v>0</v>
      </c>
      <c r="L138" s="40">
        <f t="shared" si="57"/>
        <v>0</v>
      </c>
      <c r="M138" s="40">
        <f t="shared" si="57"/>
        <v>0</v>
      </c>
      <c r="N138" s="40">
        <f t="shared" si="57"/>
        <v>0</v>
      </c>
      <c r="O138" s="41">
        <f t="shared" si="57"/>
        <v>0</v>
      </c>
      <c r="P138" s="42">
        <f>SUM(P135:P137)</f>
        <v>0</v>
      </c>
    </row>
    <row r="139" spans="2:16" ht="13.2">
      <c r="B139" s="2"/>
      <c r="C139" s="2"/>
      <c r="D139" s="2"/>
      <c r="E139" s="2"/>
      <c r="F139" s="43"/>
      <c r="G139" s="43"/>
      <c r="H139" s="43"/>
      <c r="I139" s="43"/>
      <c r="J139" s="43"/>
      <c r="K139" s="43"/>
      <c r="L139" s="43"/>
      <c r="M139" s="43"/>
      <c r="N139" s="43"/>
      <c r="O139" s="2"/>
      <c r="P139" s="2"/>
    </row>
    <row r="140" spans="2:16">
      <c r="M140" s="44" t="s">
        <v>21</v>
      </c>
      <c r="O140" s="45">
        <f>O138+O131+O117+O110+O103+O95+O88+O82+O68+O75+O62+O54+O31+O11</f>
        <v>2124</v>
      </c>
      <c r="P140" s="46">
        <f>P138+P131+P117+P110+P103+P95+P88+P82+P68+P75+P62+P54+P31+P11</f>
        <v>1568.25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72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Normal="100" workbookViewId="0">
      <selection activeCell="C21" sqref="C2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84</v>
      </c>
      <c r="B4" s="167">
        <f>SUM(Botswana!O11)</f>
        <v>121</v>
      </c>
      <c r="C4" s="168">
        <f>SUM(Botswana!P11)</f>
        <v>79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74</v>
      </c>
      <c r="B6" s="172">
        <f>SUM(Ghana!O42)</f>
        <v>2500</v>
      </c>
      <c r="C6" s="169">
        <f>SUM(Ghana!P42)</f>
        <v>976.25</v>
      </c>
      <c r="D6" s="162"/>
    </row>
    <row r="7" spans="1:4" ht="14.4" hidden="1">
      <c r="A7" s="166" t="s">
        <v>49</v>
      </c>
      <c r="B7" s="167">
        <f>SUM('Ivory Coast'!O14)</f>
        <v>0</v>
      </c>
      <c r="C7" s="168">
        <f>SUM('Ivory Coast'!P14)</f>
        <v>0</v>
      </c>
      <c r="D7" s="162"/>
    </row>
    <row r="8" spans="1:4" ht="14.4">
      <c r="A8" s="166" t="s">
        <v>25</v>
      </c>
      <c r="B8" s="172">
        <f>SUM(Kenya!O37)</f>
        <v>189</v>
      </c>
      <c r="C8" s="169">
        <f>SUM(Kenya!P37)</f>
        <v>484.25</v>
      </c>
      <c r="D8" s="162"/>
    </row>
    <row r="9" spans="1:4" ht="14.4" hidden="1">
      <c r="A9" s="166" t="s">
        <v>82</v>
      </c>
      <c r="B9" s="167">
        <f>SUM(Malawi!O17)</f>
        <v>0</v>
      </c>
      <c r="C9" s="168">
        <f>SUM(Malawi!P17)</f>
        <v>0</v>
      </c>
      <c r="D9" s="162"/>
    </row>
    <row r="10" spans="1:4" ht="14.4" hidden="1">
      <c r="A10" s="166" t="s">
        <v>26</v>
      </c>
      <c r="B10" s="167">
        <f>SUM(Mauritius!O61)</f>
        <v>0</v>
      </c>
      <c r="C10" s="168">
        <f>SUM(Mauritius!P61)</f>
        <v>0</v>
      </c>
      <c r="D10" s="162"/>
    </row>
    <row r="11" spans="1:4" ht="14.4">
      <c r="A11" s="166" t="s">
        <v>34</v>
      </c>
      <c r="B11" s="172">
        <f>SUM(Nigeria!O50)</f>
        <v>432</v>
      </c>
      <c r="C11" s="169">
        <f>SUM(Nigeria!P50)</f>
        <v>325.75</v>
      </c>
      <c r="D11" s="162"/>
    </row>
    <row r="12" spans="1:4" ht="14.4">
      <c r="A12" s="166" t="s">
        <v>27</v>
      </c>
      <c r="B12" s="173">
        <f>SUM('South Africa'!O140)</f>
        <v>2124</v>
      </c>
      <c r="C12" s="168">
        <f>SUM('South Africa'!P140)</f>
        <v>1568.25</v>
      </c>
      <c r="D12" s="162"/>
    </row>
    <row r="13" spans="1:4" ht="14.4" hidden="1">
      <c r="A13" s="166" t="s">
        <v>79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38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76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71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5366</v>
      </c>
      <c r="C18" s="176">
        <f>SUM(C4:C17)</f>
        <v>3433.5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68</v>
      </c>
      <c r="B27" s="67">
        <v>3493</v>
      </c>
      <c r="C27" s="67">
        <v>7360</v>
      </c>
      <c r="D27" s="67">
        <v>576</v>
      </c>
      <c r="E27" s="67"/>
    </row>
    <row r="28" spans="1:5">
      <c r="A28" s="67" t="s">
        <v>57</v>
      </c>
      <c r="B28" s="67">
        <v>10995</v>
      </c>
      <c r="C28" s="67">
        <v>5618</v>
      </c>
      <c r="D28" s="67">
        <v>657</v>
      </c>
      <c r="E28" s="67"/>
    </row>
    <row r="29" spans="1:5">
      <c r="A29" s="67" t="s">
        <v>58</v>
      </c>
      <c r="B29" s="67">
        <v>4879</v>
      </c>
      <c r="C29" s="67">
        <f>B18</f>
        <v>5366</v>
      </c>
      <c r="D29" s="67"/>
      <c r="E29" s="67"/>
    </row>
    <row r="30" spans="1:5">
      <c r="A30" s="67" t="s">
        <v>59</v>
      </c>
      <c r="B30" s="177">
        <v>3724</v>
      </c>
      <c r="C30" s="177"/>
      <c r="D30" s="177"/>
      <c r="E30" s="177"/>
    </row>
    <row r="31" spans="1:5">
      <c r="A31" s="67" t="s">
        <v>60</v>
      </c>
      <c r="B31" s="67">
        <v>3136</v>
      </c>
      <c r="D31" s="67"/>
    </row>
    <row r="32" spans="1:5">
      <c r="A32" s="67" t="s">
        <v>61</v>
      </c>
      <c r="B32" s="67">
        <v>4944</v>
      </c>
      <c r="D32" s="67"/>
    </row>
    <row r="33" spans="1:4">
      <c r="A33" s="67" t="s">
        <v>62</v>
      </c>
      <c r="B33" s="67">
        <v>9300</v>
      </c>
      <c r="D33" s="67"/>
    </row>
    <row r="34" spans="1:4">
      <c r="A34" s="67" t="s">
        <v>63</v>
      </c>
      <c r="B34" s="67">
        <v>6491</v>
      </c>
      <c r="D34" s="67"/>
    </row>
    <row r="35" spans="1:4">
      <c r="A35" s="67" t="s">
        <v>64</v>
      </c>
      <c r="B35" s="67">
        <v>9118</v>
      </c>
    </row>
    <row r="36" spans="1:4">
      <c r="A36" s="67" t="s">
        <v>65</v>
      </c>
      <c r="B36" s="67">
        <v>3703</v>
      </c>
    </row>
    <row r="37" spans="1:4">
      <c r="A37" s="67" t="s">
        <v>66</v>
      </c>
      <c r="B37" s="67">
        <v>6906</v>
      </c>
    </row>
    <row r="38" spans="1:4">
      <c r="A38" s="67" t="s">
        <v>67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2024-04-30T17:13:58Z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