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4\"/>
    </mc:Choice>
  </mc:AlternateContent>
  <xr:revisionPtr revIDLastSave="0" documentId="13_ncr:1_{B4CDFE39-29EE-4924-9B30-F2388E46044B}" xr6:coauthVersionLast="47" xr6:coauthVersionMax="47" xr10:uidLastSave="{00000000-0000-0000-0000-000000000000}"/>
  <bookViews>
    <workbookView xWindow="-108" yWindow="-108" windowWidth="23256" windowHeight="12456" tabRatio="854" activeTab="13" xr2:uid="{00000000-000D-0000-FFFF-FFFF00000000}"/>
  </bookViews>
  <sheets>
    <sheet name="Botswana" sheetId="25" r:id="rId1"/>
    <sheet name="Democratic Republic of Congo" sheetId="16" state="hidden" r:id="rId2"/>
    <sheet name="Ghana" sheetId="26" r:id="rId3"/>
    <sheet name="Ivory Coast" sheetId="14" state="hidden" r:id="rId4"/>
    <sheet name="Kenya" sheetId="10" state="hidden" r:id="rId5"/>
    <sheet name="Malawi" sheetId="17" state="hidden" r:id="rId6"/>
    <sheet name="Mauritius" sheetId="8" state="hidden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0" i="19" l="1"/>
  <c r="N31" i="26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P24" i="26" s="1"/>
  <c r="O20" i="26"/>
  <c r="O24" i="26" s="1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O8" i="26"/>
  <c r="P7" i="26"/>
  <c r="O7" i="26"/>
  <c r="O31" i="26" l="1"/>
  <c r="P31" i="26"/>
  <c r="O10" i="26"/>
  <c r="P10" i="26"/>
  <c r="P34" i="26" s="1"/>
  <c r="C6" i="4"/>
  <c r="O118" i="19"/>
  <c r="O34" i="26" l="1"/>
  <c r="B6" i="4" s="1"/>
  <c r="O40" i="10"/>
  <c r="O13" i="10"/>
  <c r="O8" i="10"/>
  <c r="O26" i="10"/>
  <c r="O20" i="10"/>
  <c r="O58" i="19"/>
  <c r="P58" i="19"/>
  <c r="P42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O42" i="19"/>
  <c r="P41" i="19"/>
  <c r="O41" i="19"/>
  <c r="P40" i="19"/>
  <c r="P39" i="19"/>
  <c r="O39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7" i="19"/>
  <c r="O57" i="19"/>
  <c r="P56" i="19"/>
  <c r="O56" i="19"/>
  <c r="P38" i="19"/>
  <c r="O38" i="19"/>
  <c r="P37" i="19"/>
  <c r="O37" i="19"/>
  <c r="P36" i="19"/>
  <c r="O36" i="19"/>
  <c r="P72" i="19"/>
  <c r="O72" i="19"/>
  <c r="P71" i="19"/>
  <c r="O71" i="19"/>
  <c r="P70" i="19"/>
  <c r="O70" i="19"/>
  <c r="P211" i="19"/>
  <c r="O211" i="19"/>
  <c r="P210" i="19"/>
  <c r="O210" i="19"/>
  <c r="P209" i="19"/>
  <c r="O209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55" i="19"/>
  <c r="O155" i="19"/>
  <c r="P154" i="19"/>
  <c r="O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58" i="19"/>
  <c r="O158" i="19"/>
  <c r="P157" i="19"/>
  <c r="O157" i="19"/>
  <c r="P156" i="19"/>
  <c r="O156" i="19"/>
  <c r="P179" i="19"/>
  <c r="O179" i="19"/>
  <c r="P178" i="19"/>
  <c r="O178" i="19"/>
  <c r="P177" i="19"/>
  <c r="O177" i="19"/>
  <c r="P176" i="19"/>
  <c r="O176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P168" i="19"/>
  <c r="O168" i="19"/>
  <c r="P180" i="19"/>
  <c r="O180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N24" i="18"/>
  <c r="M24" i="18"/>
  <c r="L24" i="18"/>
  <c r="K24" i="18"/>
  <c r="J24" i="18"/>
  <c r="I24" i="18"/>
  <c r="H24" i="18"/>
  <c r="G24" i="18"/>
  <c r="F24" i="18"/>
  <c r="E24" i="18"/>
  <c r="D24" i="18"/>
  <c r="C24" i="18"/>
  <c r="P23" i="18"/>
  <c r="O23" i="18"/>
  <c r="P22" i="18"/>
  <c r="O22" i="18"/>
  <c r="P21" i="18"/>
  <c r="O21" i="18"/>
  <c r="P20" i="18"/>
  <c r="P24" i="18" s="1"/>
  <c r="O20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P38" i="18"/>
  <c r="O38" i="18"/>
  <c r="P37" i="18"/>
  <c r="O37" i="18"/>
  <c r="P36" i="18"/>
  <c r="O36" i="18"/>
  <c r="P35" i="18"/>
  <c r="O35" i="18"/>
  <c r="O35" i="19"/>
  <c r="O39" i="18" l="1"/>
  <c r="O24" i="18"/>
  <c r="P39" i="18"/>
  <c r="F190" i="19"/>
  <c r="C5" i="4"/>
  <c r="B5" i="4"/>
  <c r="N12" i="25"/>
  <c r="M12" i="25"/>
  <c r="L12" i="25"/>
  <c r="K12" i="25"/>
  <c r="J12" i="25"/>
  <c r="I12" i="25"/>
  <c r="H12" i="25"/>
  <c r="G12" i="25"/>
  <c r="F12" i="25"/>
  <c r="E12" i="25"/>
  <c r="D12" i="25"/>
  <c r="C12" i="25"/>
  <c r="P11" i="25"/>
  <c r="O11" i="25"/>
  <c r="P10" i="25"/>
  <c r="O10" i="25"/>
  <c r="P9" i="25"/>
  <c r="O9" i="25"/>
  <c r="O201" i="19"/>
  <c r="O186" i="19"/>
  <c r="O78" i="19"/>
  <c r="O15" i="17"/>
  <c r="O16" i="10"/>
  <c r="P12" i="25" l="1"/>
  <c r="C4" i="4" s="1"/>
  <c r="O12" i="25"/>
  <c r="B4" i="4" s="1"/>
  <c r="F182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N46" i="18"/>
  <c r="M46" i="18"/>
  <c r="L46" i="18"/>
  <c r="K46" i="18"/>
  <c r="J46" i="18"/>
  <c r="I46" i="18"/>
  <c r="H46" i="18"/>
  <c r="G46" i="18"/>
  <c r="F46" i="18"/>
  <c r="E46" i="18"/>
  <c r="D46" i="18"/>
  <c r="C46" i="18"/>
  <c r="P45" i="18"/>
  <c r="O45" i="18"/>
  <c r="P44" i="18"/>
  <c r="O44" i="18"/>
  <c r="P43" i="18"/>
  <c r="O43" i="18"/>
  <c r="P29" i="18"/>
  <c r="O29" i="18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56" i="8"/>
  <c r="O56" i="8"/>
  <c r="P55" i="8"/>
  <c r="O55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33" i="8"/>
  <c r="O33" i="8"/>
  <c r="P32" i="8"/>
  <c r="O32" i="8"/>
  <c r="N58" i="8"/>
  <c r="M58" i="8"/>
  <c r="L58" i="8"/>
  <c r="K58" i="8"/>
  <c r="J58" i="8"/>
  <c r="I58" i="8"/>
  <c r="H58" i="8"/>
  <c r="G58" i="8"/>
  <c r="F58" i="8"/>
  <c r="E58" i="8"/>
  <c r="D58" i="8"/>
  <c r="C58" i="8"/>
  <c r="P57" i="8"/>
  <c r="O57" i="8"/>
  <c r="P46" i="8"/>
  <c r="O46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29" i="19"/>
  <c r="O29" i="19"/>
  <c r="P28" i="19"/>
  <c r="O28" i="19"/>
  <c r="P16" i="17"/>
  <c r="P9" i="17"/>
  <c r="P18" i="12"/>
  <c r="P16" i="12"/>
  <c r="P9" i="12"/>
  <c r="P118" i="19"/>
  <c r="P73" i="19"/>
  <c r="P35" i="19"/>
  <c r="P15" i="18"/>
  <c r="P14" i="18"/>
  <c r="P30" i="18"/>
  <c r="P28" i="18"/>
  <c r="P9" i="18"/>
  <c r="P8" i="18"/>
  <c r="P7" i="18"/>
  <c r="P41" i="8"/>
  <c r="P40" i="8"/>
  <c r="P39" i="8"/>
  <c r="P34" i="8"/>
  <c r="P7" i="8"/>
  <c r="P9" i="20"/>
  <c r="P13" i="14"/>
  <c r="P12" i="14"/>
  <c r="P11" i="14"/>
  <c r="P10" i="14"/>
  <c r="P9" i="14"/>
  <c r="P10" i="16"/>
  <c r="P9" i="16"/>
  <c r="P27" i="10"/>
  <c r="P26" i="10"/>
  <c r="P24" i="10"/>
  <c r="P23" i="10"/>
  <c r="P22" i="10"/>
  <c r="P21" i="10"/>
  <c r="P20" i="10"/>
  <c r="P8" i="10"/>
  <c r="O12" i="24" l="1"/>
  <c r="B15" i="4" s="1"/>
  <c r="P12" i="24"/>
  <c r="C15" i="4" s="1"/>
  <c r="O46" i="18"/>
  <c r="P46" i="18"/>
  <c r="P58" i="8"/>
  <c r="O58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O106" i="19"/>
  <c r="P106" i="19"/>
  <c r="O107" i="19"/>
  <c r="P107" i="19"/>
  <c r="O108" i="19"/>
  <c r="P108" i="19"/>
  <c r="O109" i="19"/>
  <c r="P109" i="19"/>
  <c r="O110" i="19"/>
  <c r="P110" i="19"/>
  <c r="O111" i="19"/>
  <c r="P111" i="19"/>
  <c r="O112" i="19"/>
  <c r="P112" i="19"/>
  <c r="O113" i="19"/>
  <c r="P113" i="19"/>
  <c r="C114" i="19"/>
  <c r="D114" i="19"/>
  <c r="E114" i="19"/>
  <c r="F114" i="19"/>
  <c r="G114" i="19"/>
  <c r="H114" i="19"/>
  <c r="I114" i="19"/>
  <c r="J114" i="19"/>
  <c r="K114" i="19"/>
  <c r="L114" i="19"/>
  <c r="M114" i="19"/>
  <c r="N114" i="19"/>
  <c r="O86" i="19"/>
  <c r="P86" i="19"/>
  <c r="O87" i="19"/>
  <c r="P87" i="19"/>
  <c r="C88" i="19"/>
  <c r="D88" i="19"/>
  <c r="E88" i="19"/>
  <c r="F88" i="19"/>
  <c r="G88" i="19"/>
  <c r="H88" i="19"/>
  <c r="I88" i="19"/>
  <c r="J88" i="19"/>
  <c r="K88" i="19"/>
  <c r="L88" i="19"/>
  <c r="M88" i="19"/>
  <c r="N88" i="19"/>
  <c r="P11" i="19" l="1"/>
  <c r="O11" i="19"/>
  <c r="P88" i="19"/>
  <c r="P114" i="19"/>
  <c r="O114" i="19"/>
  <c r="O88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219" i="19"/>
  <c r="P218" i="19"/>
  <c r="P217" i="19"/>
  <c r="P212" i="19"/>
  <c r="P208" i="19"/>
  <c r="P203" i="19"/>
  <c r="P202" i="19"/>
  <c r="P201" i="19"/>
  <c r="P196" i="19"/>
  <c r="P195" i="19"/>
  <c r="P194" i="19"/>
  <c r="P189" i="19"/>
  <c r="P188" i="19"/>
  <c r="P187" i="19"/>
  <c r="P186" i="19"/>
  <c r="P181" i="19"/>
  <c r="P131" i="19"/>
  <c r="P126" i="19"/>
  <c r="P125" i="19"/>
  <c r="P120" i="19"/>
  <c r="P119" i="19"/>
  <c r="P81" i="19"/>
  <c r="P80" i="19"/>
  <c r="P79" i="19"/>
  <c r="P78" i="19"/>
  <c r="P30" i="19"/>
  <c r="P15" i="19"/>
  <c r="O15" i="19"/>
  <c r="O79" i="19" l="1"/>
  <c r="O202" i="19" l="1"/>
  <c r="O7" i="8" l="1"/>
  <c r="N190" i="19" l="1"/>
  <c r="M190" i="19"/>
  <c r="L190" i="19"/>
  <c r="K190" i="19"/>
  <c r="J190" i="19"/>
  <c r="I190" i="19"/>
  <c r="H190" i="19"/>
  <c r="G190" i="19"/>
  <c r="E190" i="19"/>
  <c r="D190" i="19"/>
  <c r="C190" i="19"/>
  <c r="O189" i="19"/>
  <c r="O188" i="19"/>
  <c r="O187" i="19"/>
  <c r="P190" i="19" l="1"/>
  <c r="O190" i="19"/>
  <c r="O80" i="19"/>
  <c r="O73" i="19" l="1"/>
  <c r="E74" i="19"/>
  <c r="F74" i="19"/>
  <c r="G74" i="19"/>
  <c r="H74" i="19"/>
  <c r="I74" i="19"/>
  <c r="J74" i="19"/>
  <c r="K74" i="19"/>
  <c r="L74" i="19"/>
  <c r="M74" i="19"/>
  <c r="N74" i="19"/>
  <c r="E82" i="19"/>
  <c r="F82" i="19"/>
  <c r="G82" i="19"/>
  <c r="H82" i="19"/>
  <c r="I82" i="19"/>
  <c r="J82" i="19"/>
  <c r="K82" i="19"/>
  <c r="L82" i="19"/>
  <c r="M82" i="19"/>
  <c r="N82" i="19"/>
  <c r="O195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204" i="19"/>
  <c r="M204" i="19"/>
  <c r="L204" i="19"/>
  <c r="K204" i="19"/>
  <c r="J204" i="19"/>
  <c r="I204" i="19"/>
  <c r="H204" i="19"/>
  <c r="G204" i="19"/>
  <c r="F204" i="19"/>
  <c r="E204" i="19"/>
  <c r="D204" i="19"/>
  <c r="C204" i="19"/>
  <c r="O203" i="19"/>
  <c r="N182" i="19"/>
  <c r="M182" i="19"/>
  <c r="L182" i="19"/>
  <c r="K182" i="19"/>
  <c r="J182" i="19"/>
  <c r="I182" i="19"/>
  <c r="H182" i="19"/>
  <c r="G182" i="19"/>
  <c r="E182" i="19"/>
  <c r="D182" i="19"/>
  <c r="C182" i="19"/>
  <c r="O181" i="19"/>
  <c r="O131" i="19"/>
  <c r="D74" i="19"/>
  <c r="C74" i="19"/>
  <c r="N213" i="19"/>
  <c r="M213" i="19"/>
  <c r="L213" i="19"/>
  <c r="K213" i="19"/>
  <c r="J213" i="19"/>
  <c r="I213" i="19"/>
  <c r="H213" i="19"/>
  <c r="G213" i="19"/>
  <c r="F213" i="19"/>
  <c r="E213" i="19"/>
  <c r="D213" i="19"/>
  <c r="C213" i="19"/>
  <c r="O212" i="19"/>
  <c r="O208" i="19"/>
  <c r="O119" i="19"/>
  <c r="O9" i="16"/>
  <c r="N220" i="19"/>
  <c r="M220" i="19"/>
  <c r="L220" i="19"/>
  <c r="K220" i="19"/>
  <c r="J220" i="19"/>
  <c r="I220" i="19"/>
  <c r="H220" i="19"/>
  <c r="G220" i="19"/>
  <c r="F220" i="19"/>
  <c r="E220" i="19"/>
  <c r="D220" i="19"/>
  <c r="C220" i="19"/>
  <c r="O219" i="19"/>
  <c r="O218" i="19"/>
  <c r="O217" i="19"/>
  <c r="N197" i="19"/>
  <c r="M197" i="19"/>
  <c r="L197" i="19"/>
  <c r="K197" i="19"/>
  <c r="J197" i="19"/>
  <c r="I197" i="19"/>
  <c r="H197" i="19"/>
  <c r="G197" i="19"/>
  <c r="F197" i="19"/>
  <c r="E197" i="19"/>
  <c r="D197" i="19"/>
  <c r="C197" i="19"/>
  <c r="O196" i="19"/>
  <c r="O194" i="19"/>
  <c r="N127" i="19"/>
  <c r="M127" i="19"/>
  <c r="L127" i="19"/>
  <c r="K127" i="19"/>
  <c r="J127" i="19"/>
  <c r="I127" i="19"/>
  <c r="H127" i="19"/>
  <c r="G127" i="19"/>
  <c r="F127" i="19"/>
  <c r="E127" i="19"/>
  <c r="D127" i="19"/>
  <c r="C127" i="19"/>
  <c r="O126" i="19"/>
  <c r="O125" i="19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D82" i="19"/>
  <c r="C82" i="19"/>
  <c r="O81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O30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8" i="18"/>
  <c r="P31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35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4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42" i="8"/>
  <c r="M42" i="8"/>
  <c r="L42" i="8"/>
  <c r="K42" i="8"/>
  <c r="J42" i="8"/>
  <c r="I42" i="8"/>
  <c r="H42" i="8"/>
  <c r="G42" i="8"/>
  <c r="F42" i="8"/>
  <c r="E42" i="8"/>
  <c r="D42" i="8"/>
  <c r="C42" i="8"/>
  <c r="O41" i="8"/>
  <c r="O40" i="8"/>
  <c r="O39" i="8"/>
  <c r="N35" i="8"/>
  <c r="M35" i="8"/>
  <c r="L35" i="8"/>
  <c r="K35" i="8"/>
  <c r="J35" i="8"/>
  <c r="I35" i="8"/>
  <c r="H35" i="8"/>
  <c r="F35" i="8"/>
  <c r="E35" i="8"/>
  <c r="D35" i="8"/>
  <c r="C35" i="8"/>
  <c r="P17" i="17"/>
  <c r="C9" i="4" s="1"/>
  <c r="O18" i="16" l="1"/>
  <c r="O42" i="8"/>
  <c r="O49" i="10"/>
  <c r="O14" i="14"/>
  <c r="B7" i="4" s="1"/>
  <c r="P14" i="14"/>
  <c r="C7" i="4" s="1"/>
  <c r="O42" i="10"/>
  <c r="P30" i="10"/>
  <c r="P42" i="10"/>
  <c r="O30" i="10"/>
  <c r="O17" i="17"/>
  <c r="B9" i="4" s="1"/>
  <c r="P19" i="12"/>
  <c r="C14" i="4" s="1"/>
  <c r="O19" i="12"/>
  <c r="B14" i="4" s="1"/>
  <c r="P35" i="8"/>
  <c r="P42" i="8"/>
  <c r="O204" i="19"/>
  <c r="P182" i="19"/>
  <c r="P49" i="10"/>
  <c r="O35" i="8"/>
  <c r="P16" i="18"/>
  <c r="P10" i="18"/>
  <c r="O16" i="18"/>
  <c r="O10" i="18"/>
  <c r="O31" i="18"/>
  <c r="O220" i="19"/>
  <c r="O121" i="19"/>
  <c r="O31" i="19"/>
  <c r="P74" i="19"/>
  <c r="P82" i="19"/>
  <c r="P213" i="19"/>
  <c r="O197" i="19"/>
  <c r="O127" i="19"/>
  <c r="P127" i="19"/>
  <c r="O82" i="19"/>
  <c r="P197" i="19"/>
  <c r="O74" i="19"/>
  <c r="O213" i="19"/>
  <c r="P204" i="19"/>
  <c r="P220" i="19"/>
  <c r="P121" i="19"/>
  <c r="O182" i="19"/>
  <c r="P31" i="19"/>
  <c r="P50" i="18" l="1"/>
  <c r="C11" i="4" s="1"/>
  <c r="P61" i="8"/>
  <c r="O50" i="18"/>
  <c r="B11" i="4" s="1"/>
  <c r="P222" i="19"/>
  <c r="C12" i="4" s="1"/>
  <c r="O222" i="19"/>
  <c r="B12" i="4" s="1"/>
  <c r="O61" i="8"/>
  <c r="B10" i="4" s="1"/>
  <c r="O51" i="10"/>
  <c r="B8" i="4" s="1"/>
  <c r="P51" i="10"/>
  <c r="C8" i="4" s="1"/>
  <c r="C10" i="4"/>
  <c r="B18" i="4" l="1"/>
  <c r="C27" i="4" s="1"/>
  <c r="C18" i="4"/>
</calcChain>
</file>

<file path=xl/sharedStrings.xml><?xml version="1.0" encoding="utf-8"?>
<sst xmlns="http://schemas.openxmlformats.org/spreadsheetml/2006/main" count="446" uniqueCount="145">
  <si>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</si>
  <si>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</si>
  <si>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</si>
  <si>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</si>
  <si>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</si>
  <si>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</si>
  <si>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</si>
  <si>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</si>
  <si>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</si>
  <si>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</si>
  <si>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</si>
  <si>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</si>
  <si>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</si>
  <si>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</si>
  <si>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</si>
  <si>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</si>
  <si>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</si>
  <si>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</si>
  <si>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</si>
  <si>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</si>
  <si>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</si>
  <si>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</si>
  <si>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</si>
  <si>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</si>
  <si>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</si>
  <si>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</si>
  <si>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</si>
  <si>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</si>
  <si>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</si>
  <si>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</si>
  <si>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</si>
  <si>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</si>
  <si>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</si>
  <si>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</si>
  <si>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</si>
  <si>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</si>
  <si>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</si>
  <si>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</si>
  <si>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</si>
  <si>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</si>
  <si>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</si>
  <si>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</si>
  <si>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</si>
  <si>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</si>
  <si>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</si>
  <si>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</si>
  <si>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</si>
  <si>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</si>
  <si>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</si>
  <si>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</si>
  <si>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</si>
  <si>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</si>
  <si>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</si>
  <si>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</si>
  <si>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</si>
  <si>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</si>
  <si>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</si>
  <si>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</si>
  <si>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</si>
  <si>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</si>
  <si>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</si>
  <si>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</si>
  <si>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</si>
  <si>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</si>
  <si>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</si>
  <si>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</si>
  <si>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</si>
  <si>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</si>
  <si>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</si>
  <si>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</si>
  <si>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</si>
  <si>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</si>
  <si>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</si>
  <si>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</si>
  <si>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</si>
  <si>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</si>
  <si>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</si>
  <si>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</si>
  <si>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</si>
  <si>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</si>
  <si>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</si>
  <si>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</si>
  <si>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</si>
  <si>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</si>
  <si>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</si>
  <si>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</si>
  <si>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</si>
  <si>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MONTH : January 2024</t>
  </si>
  <si>
    <t>Damodar das (BCais)</t>
  </si>
  <si>
    <t xml:space="preserve">Radhakund devi dasi </t>
  </si>
  <si>
    <t>Ratnalekha Gopi devi dasi</t>
  </si>
  <si>
    <t>Team AGTSP</t>
  </si>
  <si>
    <t>ISKCON Accra</t>
  </si>
  <si>
    <t>ISKCON Kumasi</t>
  </si>
  <si>
    <t>ISKCON Nkawkaw</t>
  </si>
  <si>
    <t>ISKCON Swedru</t>
  </si>
  <si>
    <t>Sulocana Das</t>
  </si>
  <si>
    <t>Keshava Das &amp; Keshava Priya devi dasi</t>
  </si>
  <si>
    <t>Jnana Caksus Das</t>
  </si>
  <si>
    <t>Chaitanya Bhagavat Das</t>
  </si>
  <si>
    <t>Citraketu Putra das</t>
  </si>
  <si>
    <t>Pavitra das</t>
  </si>
  <si>
    <t>Acyuta Kesava Dasa</t>
  </si>
  <si>
    <t>Raghupati Raghav Das</t>
  </si>
  <si>
    <t xml:space="preserve">Bhavya </t>
  </si>
  <si>
    <t>Ananda Vrindavana dasi</t>
  </si>
  <si>
    <t>Ashley</t>
  </si>
  <si>
    <t>Avishkar Singh</t>
  </si>
  <si>
    <t>Bhakti Caitanya Swami</t>
  </si>
  <si>
    <t>Bilvamangal Das</t>
  </si>
  <si>
    <t>SSRRT Book Counter</t>
  </si>
  <si>
    <t>Buttercup Vegetarian and Vegan Cafe'</t>
  </si>
  <si>
    <t>Dessi</t>
  </si>
  <si>
    <t>Food for Life Pinetown</t>
  </si>
  <si>
    <t>IIHE Smita Krishna Das</t>
  </si>
  <si>
    <t>H Gopee</t>
  </si>
  <si>
    <t>Rivash</t>
  </si>
  <si>
    <t>Theven, Serena, Alyssa Subhadra and Sienna Harini Naidoo</t>
  </si>
  <si>
    <t>Isvara Puri Das</t>
  </si>
  <si>
    <t>Krishna Prema Namahatta</t>
  </si>
  <si>
    <t>Lila Avatara Das</t>
  </si>
  <si>
    <t>Maithili Devi Dasi</t>
  </si>
  <si>
    <t>Nadiya Godrume das and Aradhya devi dasi</t>
  </si>
  <si>
    <t>Nama Lila Devi Dasi</t>
  </si>
  <si>
    <t>Niren</t>
  </si>
  <si>
    <t>Kunti devi</t>
  </si>
  <si>
    <t>Preggie</t>
  </si>
  <si>
    <t>Priya Kishori devi dasi</t>
  </si>
  <si>
    <t>Radhanath’s Gifts</t>
  </si>
  <si>
    <t>Raja Sekhara Das</t>
  </si>
  <si>
    <t>Rasa-sthali Dasi</t>
  </si>
  <si>
    <t>Renee Ramdhanie</t>
  </si>
  <si>
    <t>Sarnia Pinetown Namahatta</t>
  </si>
  <si>
    <t>Shanil Jugoo</t>
  </si>
  <si>
    <t>Sukumari dasi and Swarup Damodar das</t>
  </si>
  <si>
    <t>Thamani</t>
  </si>
  <si>
    <t>The Brhat Mrdanga Team</t>
  </si>
  <si>
    <t>Ujjvala Rasa dasi</t>
  </si>
  <si>
    <t>Westville Namahatta - Gaura Premi</t>
  </si>
  <si>
    <t>Yashodarani devi dasi</t>
  </si>
  <si>
    <t>Bhakti Books (Takealot - Paramatma Das)</t>
  </si>
  <si>
    <t>Preyoshanie Jenny Sadasivan</t>
  </si>
  <si>
    <t>Syama Premi dasi</t>
  </si>
  <si>
    <t>ISKCON WARRI</t>
  </si>
  <si>
    <t>ISKCON IBADAN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</si>
</sst>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40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rgb="FFFF000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39" fillId="0" borderId="26" xfId="0" applyFont="1" applyBorder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2023</a:t>
            </a:r>
            <a:r>
              <a:rPr lang="en-ZA" baseline="0"/>
              <a:t> - 2024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2023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6906</c:v>
                </c:pt>
                <c:pt idx="11">
                  <c:v>85323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2024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1.8408496796277946E-2"/>
                  <c:y val="-1.32529957631700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E9D-4998-B1B4-722252C4DAEB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</c:f>
              <c:numCache>
                <c:formatCode>General</c:formatCode>
                <c:ptCount val="1"/>
                <c:pt idx="0">
                  <c:v>5517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Botswana</c:v>
                </c:pt>
                <c:pt idx="1">
                  <c:v>Ghana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4"/>
                <c:pt idx="0">
                  <c:v>42</c:v>
                </c:pt>
                <c:pt idx="1" formatCode="0">
                  <c:v>2511</c:v>
                </c:pt>
                <c:pt idx="2" formatCode="0">
                  <c:v>856</c:v>
                </c:pt>
                <c:pt idx="3" formatCode="0">
                  <c:v>2108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Botswana</c:v>
                </c:pt>
                <c:pt idx="1">
                  <c:v>Ghana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17.5</c:v>
                </c:pt>
                <c:pt idx="1">
                  <c:v>2258.5</c:v>
                </c:pt>
                <c:pt idx="2">
                  <c:v>442.2</c:v>
                </c:pt>
                <c:pt idx="3">
                  <c:v>2043.25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0.10461</cdr:x>
      <cdr:y>0.89671</cdr:y>
    </cdr:from>
    <cdr:to>
      <cdr:x>0.11715</cdr:x>
      <cdr:y>0.93071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3CF4B5F7-0708-8EE7-8CB7-38C21DD9CC04}"/>
            </a:ext>
          </a:extLst>
        </cdr:cNvPr>
        <cdr:cNvCxnSpPr/>
      </cdr:nvCxnSpPr>
      <cdr:spPr>
        <a:xfrm xmlns:a="http://schemas.openxmlformats.org/drawingml/2006/main" flipV="1">
          <a:off x="1271641" y="5821680"/>
          <a:ext cx="152452" cy="220713"/>
        </a:xfrm>
        <a:prstGeom xmlns:a="http://schemas.openxmlformats.org/drawingml/2006/main" prst="line">
          <a:avLst/>
        </a:prstGeom>
        <a:ln xmlns:a="http://schemas.openxmlformats.org/drawingml/2006/main" w="38100" cap="rnd">
          <a:solidFill>
            <a:srgbClr val="92D05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2"/>
  <sheetViews>
    <sheetView workbookViewId="0">
      <selection activeCell="L26" sqref="L26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87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103</v>
      </c>
      <c r="C9" s="98"/>
      <c r="D9" s="90"/>
      <c r="E9" s="90"/>
      <c r="F9" s="135"/>
      <c r="G9" s="136">
        <v>20</v>
      </c>
      <c r="H9" s="137"/>
      <c r="I9" s="138"/>
      <c r="J9" s="137"/>
      <c r="K9" s="136"/>
      <c r="L9" s="139"/>
      <c r="M9" s="136"/>
      <c r="N9" s="137">
        <v>2</v>
      </c>
      <c r="O9" s="96">
        <f t="shared" ref="O9:O11" si="0">SUM(F9:N9)</f>
        <v>22</v>
      </c>
      <c r="P9" s="97">
        <f>(D9*$D$5)+(E9*$E$5)+(F9*$F$5)+(G9*$G$5)+(H9*$H$5)+(I9*$I$5)+(J9*$J$5)+(K9*$K$5)+(L9*$L$5)+(M9*$M$5)+(N9*$N$5)</f>
        <v>9</v>
      </c>
    </row>
    <row r="10" spans="2:16">
      <c r="B10" s="89" t="s">
        <v>104</v>
      </c>
      <c r="C10" s="98"/>
      <c r="D10" s="90"/>
      <c r="E10" s="90"/>
      <c r="F10" s="113"/>
      <c r="G10" s="114">
        <v>18</v>
      </c>
      <c r="H10" s="115"/>
      <c r="I10" s="94"/>
      <c r="J10" s="115"/>
      <c r="K10" s="114"/>
      <c r="L10" s="95"/>
      <c r="M10" s="114"/>
      <c r="N10" s="115">
        <v>2</v>
      </c>
      <c r="O10" s="96">
        <f t="shared" si="0"/>
        <v>20</v>
      </c>
      <c r="P10" s="97">
        <f>(D10*$D$5)+(E10*$E$5)+(F10*$F$5)+(G10*$G$5)+(H10*$H$5)+(I10*$I$5)+(J10*$J$5)+(K10*$K$5)+(L10*$L$5)+(M10*$M$5)+(N10*$N$5)</f>
        <v>8.5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" si="1">(F11*$F$5)+(G11*$G$5)+(H11*$H$5)+(I11*$I$5)+(J11*$J$5)+(K11*$K$5)+(L11*$L$5)+(M11*$M$5)+(N11*$N$5)</f>
        <v>0</v>
      </c>
    </row>
    <row r="12" spans="2:16">
      <c r="B12" s="99" t="s">
        <v>21</v>
      </c>
      <c r="C12" s="99">
        <f t="shared" ref="C12:P12" si="2">SUM(C9:C11)</f>
        <v>0</v>
      </c>
      <c r="D12" s="99">
        <f t="shared" si="2"/>
        <v>0</v>
      </c>
      <c r="E12" s="99">
        <f t="shared" si="2"/>
        <v>0</v>
      </c>
      <c r="F12" s="99">
        <f t="shared" si="2"/>
        <v>0</v>
      </c>
      <c r="G12" s="99">
        <f t="shared" si="2"/>
        <v>38</v>
      </c>
      <c r="H12" s="99">
        <f t="shared" si="2"/>
        <v>0</v>
      </c>
      <c r="I12" s="99">
        <f t="shared" si="2"/>
        <v>0</v>
      </c>
      <c r="J12" s="99">
        <f t="shared" si="2"/>
        <v>0</v>
      </c>
      <c r="K12" s="99">
        <f t="shared" si="2"/>
        <v>0</v>
      </c>
      <c r="L12" s="99">
        <f t="shared" si="2"/>
        <v>0</v>
      </c>
      <c r="M12" s="99">
        <f t="shared" si="2"/>
        <v>0</v>
      </c>
      <c r="N12" s="99">
        <f t="shared" si="2"/>
        <v>4</v>
      </c>
      <c r="O12" s="99">
        <f t="shared" si="2"/>
        <v>42</v>
      </c>
      <c r="P12" s="99">
        <f t="shared" si="2"/>
        <v>17.5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87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L34" sqref="L34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87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92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96</v>
      </c>
      <c r="C7" s="57"/>
      <c r="D7" s="48"/>
      <c r="E7" s="48"/>
      <c r="F7" s="49"/>
      <c r="G7" s="53">
        <v>138</v>
      </c>
      <c r="H7" s="54"/>
      <c r="I7" s="55"/>
      <c r="J7" s="54"/>
      <c r="K7" s="53">
        <v>81</v>
      </c>
      <c r="L7" s="56"/>
      <c r="M7" s="53"/>
      <c r="N7" s="54">
        <v>37</v>
      </c>
      <c r="O7" s="35">
        <f>SUM(C7:N7)</f>
        <v>256</v>
      </c>
      <c r="P7" s="36">
        <f>(D7*$D$3)+(E7*$E$3)+(F7*$F$3)+(G7*$G$3)+(H7*$H$3)+(I7*$I$3)+(J7*$J$3)+(K7*$K$3)+(L7*$L$3)+(M7*$M$3)+(N7*$N$3)</f>
        <v>189.5</v>
      </c>
    </row>
    <row r="8" spans="2:16">
      <c r="B8" s="52" t="s">
        <v>97</v>
      </c>
      <c r="C8" s="47"/>
      <c r="D8" s="48"/>
      <c r="E8" s="48"/>
      <c r="F8" s="49"/>
      <c r="G8" s="53">
        <v>102</v>
      </c>
      <c r="H8" s="54"/>
      <c r="I8" s="55">
        <v>250</v>
      </c>
      <c r="J8" s="54"/>
      <c r="K8" s="53">
        <v>18</v>
      </c>
      <c r="L8" s="56"/>
      <c r="M8" s="53"/>
      <c r="N8" s="54">
        <v>2</v>
      </c>
      <c r="O8" s="35">
        <f t="shared" ref="O8:O9" si="0">SUM(F8:N8)</f>
        <v>372</v>
      </c>
      <c r="P8" s="36">
        <f t="shared" ref="P8:P9" si="1">(D8*$D$3)+(E8*$E$3)+(F8*$F$3)+(G8*$G$3)+(H8*$H$3)+(I8*$I$3)+(J8*$J$3)+(K8*$K$3)+(L8*$L$3)+(M8*$M$3)+(N8*$N$3)</f>
        <v>172.5</v>
      </c>
    </row>
    <row r="9" spans="2:16">
      <c r="B9" s="52" t="s">
        <v>98</v>
      </c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>
        <v>720</v>
      </c>
      <c r="O9" s="35">
        <f t="shared" si="0"/>
        <v>720</v>
      </c>
      <c r="P9" s="36">
        <f t="shared" si="1"/>
        <v>1440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240</v>
      </c>
      <c r="H10" s="37">
        <f t="shared" si="2"/>
        <v>0</v>
      </c>
      <c r="I10" s="37">
        <f t="shared" si="2"/>
        <v>250</v>
      </c>
      <c r="J10" s="37">
        <f t="shared" si="2"/>
        <v>0</v>
      </c>
      <c r="K10" s="37">
        <f t="shared" si="2"/>
        <v>99</v>
      </c>
      <c r="L10" s="37">
        <f t="shared" si="2"/>
        <v>0</v>
      </c>
      <c r="M10" s="37">
        <f t="shared" si="2"/>
        <v>0</v>
      </c>
      <c r="N10" s="37">
        <f t="shared" si="2"/>
        <v>759</v>
      </c>
      <c r="O10" s="100">
        <f t="shared" si="2"/>
        <v>1348</v>
      </c>
      <c r="P10" s="37">
        <f t="shared" si="2"/>
        <v>1802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93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99</v>
      </c>
      <c r="C14" s="57"/>
      <c r="D14" s="48"/>
      <c r="E14" s="48"/>
      <c r="F14" s="183"/>
      <c r="G14" s="53">
        <v>33</v>
      </c>
      <c r="H14" s="54"/>
      <c r="I14" s="55">
        <v>31</v>
      </c>
      <c r="J14" s="54"/>
      <c r="K14" s="53">
        <v>14</v>
      </c>
      <c r="L14" s="56"/>
      <c r="M14" s="53"/>
      <c r="N14" s="54">
        <v>10</v>
      </c>
      <c r="O14" s="35">
        <f t="shared" ref="O14:O15" si="3">SUM(F14:N14)</f>
        <v>88</v>
      </c>
      <c r="P14" s="36">
        <f t="shared" ref="P14:P15" si="4">(D14*$D$3)+(E14*$E$3)+(F14*$F$3)+(G14*$G$3)+(H14*$H$3)+(I14*$I$3)+(J14*$J$3)+(K14*$K$3)+(L14*$L$3)+(M14*$M$3)+(N14*$N$3)</f>
        <v>57.75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33</v>
      </c>
      <c r="H16" s="40">
        <f t="shared" si="5"/>
        <v>0</v>
      </c>
      <c r="I16" s="40">
        <f t="shared" si="5"/>
        <v>31</v>
      </c>
      <c r="J16" s="40">
        <f t="shared" si="5"/>
        <v>0</v>
      </c>
      <c r="K16" s="40">
        <f t="shared" si="5"/>
        <v>14</v>
      </c>
      <c r="L16" s="40">
        <f t="shared" si="5"/>
        <v>0</v>
      </c>
      <c r="M16" s="40">
        <f t="shared" si="5"/>
        <v>0</v>
      </c>
      <c r="N16" s="40">
        <f t="shared" si="5"/>
        <v>10</v>
      </c>
      <c r="O16" s="41">
        <f t="shared" si="5"/>
        <v>88</v>
      </c>
      <c r="P16" s="42">
        <f t="shared" si="5"/>
        <v>57.75</v>
      </c>
    </row>
    <row r="19" spans="2:16" ht="10.8" thickBot="1">
      <c r="B19" s="32" t="s">
        <v>94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100</v>
      </c>
      <c r="C20" s="57"/>
      <c r="D20" s="48"/>
      <c r="E20" s="48"/>
      <c r="F20" s="49"/>
      <c r="G20" s="53">
        <v>503</v>
      </c>
      <c r="H20" s="54"/>
      <c r="I20" s="55">
        <v>8</v>
      </c>
      <c r="J20" s="54"/>
      <c r="K20" s="53"/>
      <c r="L20" s="56"/>
      <c r="M20" s="53"/>
      <c r="N20" s="54"/>
      <c r="O20" s="35">
        <f t="shared" ref="O20:O23" si="6">SUM(F20:N20)</f>
        <v>511</v>
      </c>
      <c r="P20" s="36">
        <f t="shared" ref="P20:P23" si="7">(D20*$D$3)+(E20*$E$3)+(F20*$F$3)+(G20*$G$3)+(H20*$H$3)+(I20*$I$3)+(J20*$J$3)+(K20*$K$3)+(L20*$L$3)+(M20*$M$3)+(N20*$N$3)</f>
        <v>129.75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503</v>
      </c>
      <c r="H24" s="40">
        <f t="shared" si="8"/>
        <v>0</v>
      </c>
      <c r="I24" s="40">
        <f t="shared" si="8"/>
        <v>8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511</v>
      </c>
      <c r="P24" s="42">
        <f t="shared" si="8"/>
        <v>129.75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95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101</v>
      </c>
      <c r="C28" s="57"/>
      <c r="D28" s="48"/>
      <c r="E28" s="48"/>
      <c r="F28" s="183"/>
      <c r="G28" s="53">
        <v>246</v>
      </c>
      <c r="H28" s="54"/>
      <c r="I28" s="55">
        <v>225</v>
      </c>
      <c r="J28" s="54"/>
      <c r="K28" s="53">
        <v>91</v>
      </c>
      <c r="L28" s="56"/>
      <c r="M28" s="53"/>
      <c r="N28" s="54">
        <v>2</v>
      </c>
      <c r="O28" s="35">
        <f t="shared" ref="O28:O30" si="9">SUM(F28:N28)</f>
        <v>564</v>
      </c>
      <c r="P28" s="36">
        <f t="shared" ref="P28:P30" si="10">(D28*$D$3)+(E28*$E$3)+(F28*$F$3)+(G28*$G$3)+(H28*$H$3)+(I28*$I$3)+(J28*$J$3)+(K28*$K$3)+(L28*$L$3)+(M28*$M$3)+(N28*$N$3)</f>
        <v>269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246</v>
      </c>
      <c r="H31" s="40">
        <f t="shared" si="11"/>
        <v>0</v>
      </c>
      <c r="I31" s="40">
        <f t="shared" si="11"/>
        <v>225</v>
      </c>
      <c r="J31" s="40">
        <f t="shared" si="11"/>
        <v>0</v>
      </c>
      <c r="K31" s="40">
        <f t="shared" si="11"/>
        <v>91</v>
      </c>
      <c r="L31" s="40">
        <f t="shared" si="11"/>
        <v>0</v>
      </c>
      <c r="M31" s="40">
        <f t="shared" si="11"/>
        <v>0</v>
      </c>
      <c r="N31" s="40">
        <f t="shared" si="11"/>
        <v>2</v>
      </c>
      <c r="O31" s="41">
        <f t="shared" si="11"/>
        <v>564</v>
      </c>
      <c r="P31" s="42">
        <f t="shared" si="11"/>
        <v>269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2511</v>
      </c>
      <c r="P34" s="46">
        <f>P10+P16+P24+P31</f>
        <v>2258.5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87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87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27" si="0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9" si="1">SUM(F9:N9)</f>
        <v>0</v>
      </c>
      <c r="P9" s="36">
        <f t="shared" ref="P9:P19" si="2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1"/>
        <v>0</v>
      </c>
      <c r="P10" s="36">
        <f t="shared" si="2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0</v>
      </c>
      <c r="P11" s="36">
        <f t="shared" si="2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0</v>
      </c>
      <c r="P12" s="36">
        <f t="shared" si="2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2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1"/>
        <v>0</v>
      </c>
      <c r="P14" s="36">
        <f t="shared" si="2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2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1"/>
        <v>0</v>
      </c>
      <c r="P17" s="36">
        <f t="shared" si="2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si="1"/>
        <v>0</v>
      </c>
      <c r="P19" s="36">
        <f t="shared" si="2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>SUM(F20:N20)+(E20*18)+(D20*9)</f>
        <v>0</v>
      </c>
      <c r="P20" s="36">
        <f t="shared" si="0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21:O28" si="3">SUM(F21:N21)</f>
        <v>0</v>
      </c>
      <c r="P21" s="36">
        <f t="shared" si="0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3"/>
        <v>0</v>
      </c>
      <c r="P22" s="36">
        <f t="shared" si="0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3"/>
        <v>0</v>
      </c>
      <c r="P23" s="36">
        <f t="shared" si="0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3"/>
        <v>0</v>
      </c>
      <c r="P24" s="36">
        <f t="shared" si="0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3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0</v>
      </c>
      <c r="P26" s="36">
        <f t="shared" si="0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3"/>
        <v>0</v>
      </c>
      <c r="P27" s="36">
        <f t="shared" si="0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74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36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110">
        <f>SUM(F40:N40)+(E40*18)+(D40*9)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4" spans="2:16" hidden="1"/>
    <row r="45" spans="2:16" ht="10.8" hidden="1" thickBot="1">
      <c r="B45" s="32" t="s">
        <v>37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hidden="1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78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87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6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87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9" si="0">SUM(F7:N7)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33" si="8">(D32*$D$3)+(E32*$E$3)+(F32*$F$3)+(G32*$G$3)+(H32*$H$3)+(I32*$I$3)+(J32*$J$3)+(K32*$K$3)+(L32*$L$3)+(M32*$M$3)+(N32*$N$3)</f>
        <v>0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>
      <c r="B34" s="126"/>
      <c r="C34" s="133"/>
      <c r="D34" s="127"/>
      <c r="E34" s="127"/>
      <c r="F34" s="128"/>
      <c r="G34" s="129"/>
      <c r="H34" s="130"/>
      <c r="I34" s="131"/>
      <c r="J34" s="130"/>
      <c r="K34" s="129"/>
      <c r="L34" s="132"/>
      <c r="M34" s="129"/>
      <c r="N34" s="130"/>
      <c r="O34" s="35">
        <f>SUM(F34:N34)</f>
        <v>0</v>
      </c>
      <c r="P34" s="36">
        <f t="shared" ref="P34" si="9">(D34*$D$3)+(E34*$E$3)+(F34*$F$3)+(G34*$G$3)+(H34*$H$3)+(I34*$I$3)+(J34*$J$3)+(K34*$K$3)+(L34*$L$3)+(M34*$M$3)+(N34*$N$3)</f>
        <v>0</v>
      </c>
    </row>
    <row r="35" spans="2:16" ht="10.8" thickBot="1">
      <c r="B35" s="37" t="s">
        <v>21</v>
      </c>
      <c r="C35" s="37">
        <f t="shared" ref="C35:P35" si="10">SUM(C7:C34)</f>
        <v>0</v>
      </c>
      <c r="D35" s="37">
        <f t="shared" si="10"/>
        <v>0</v>
      </c>
      <c r="E35" s="37">
        <f t="shared" si="10"/>
        <v>0</v>
      </c>
      <c r="F35" s="37">
        <f t="shared" si="10"/>
        <v>0</v>
      </c>
      <c r="G35" s="37">
        <f t="shared" si="10"/>
        <v>0</v>
      </c>
      <c r="H35" s="37">
        <f t="shared" si="10"/>
        <v>0</v>
      </c>
      <c r="I35" s="37">
        <f t="shared" si="10"/>
        <v>0</v>
      </c>
      <c r="J35" s="37">
        <f t="shared" si="10"/>
        <v>0</v>
      </c>
      <c r="K35" s="37">
        <f t="shared" si="10"/>
        <v>0</v>
      </c>
      <c r="L35" s="37">
        <f t="shared" si="10"/>
        <v>0</v>
      </c>
      <c r="M35" s="37">
        <f t="shared" si="10"/>
        <v>0</v>
      </c>
      <c r="N35" s="37">
        <f t="shared" si="10"/>
        <v>0</v>
      </c>
      <c r="O35" s="37">
        <f t="shared" si="10"/>
        <v>0</v>
      </c>
      <c r="P35" s="37">
        <f t="shared" si="10"/>
        <v>0</v>
      </c>
    </row>
    <row r="36" spans="2:16">
      <c r="F36" s="38"/>
      <c r="G36" s="38"/>
      <c r="H36" s="38"/>
      <c r="I36" s="38"/>
      <c r="J36" s="38"/>
      <c r="K36" s="38"/>
      <c r="L36" s="38"/>
      <c r="M36" s="38"/>
      <c r="N36" s="38"/>
    </row>
    <row r="37" spans="2:16">
      <c r="B37" s="13"/>
      <c r="C37" s="13"/>
      <c r="D37" s="13"/>
      <c r="E37" s="13"/>
      <c r="F37" s="30"/>
      <c r="G37" s="30"/>
      <c r="H37" s="30"/>
      <c r="I37" s="30"/>
      <c r="J37" s="30"/>
      <c r="K37" s="30"/>
      <c r="L37" s="30"/>
      <c r="M37" s="30"/>
      <c r="N37" s="30"/>
      <c r="O37" s="13"/>
      <c r="P37" s="13"/>
    </row>
    <row r="38" spans="2:16" ht="10.8" thickBot="1">
      <c r="B38" s="32" t="s">
        <v>29</v>
      </c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4"/>
      <c r="P38" s="34"/>
    </row>
    <row r="39" spans="2:16">
      <c r="B39" s="52"/>
      <c r="C39" s="5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>SUM(F39:N39)</f>
        <v>0</v>
      </c>
      <c r="P39" s="36">
        <f t="shared" ref="P39:P41" si="11">(D39*$D$3)+(E39*$E$3)+(F39*$F$3)+(G39*$G$3)+(H39*$H$3)+(I39*$I$3)+(J39*$J$3)+(K39*$K$3)+(L39*$L$3)+(M39*$M$3)+(N39*$N$3)</f>
        <v>0</v>
      </c>
    </row>
    <row r="40" spans="2:16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>SUM(F40:N40)</f>
        <v>0</v>
      </c>
      <c r="P40" s="36">
        <f t="shared" si="11"/>
        <v>0</v>
      </c>
    </row>
    <row r="41" spans="2:16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>SUM(F41:N41)</f>
        <v>0</v>
      </c>
      <c r="P41" s="36">
        <f t="shared" si="11"/>
        <v>0</v>
      </c>
    </row>
    <row r="42" spans="2:16" ht="10.8" thickBot="1">
      <c r="B42" s="37" t="s">
        <v>21</v>
      </c>
      <c r="C42" s="37">
        <f>SUM(C39:C41)</f>
        <v>0</v>
      </c>
      <c r="D42" s="37">
        <f>SUM(D39:D41)</f>
        <v>0</v>
      </c>
      <c r="E42" s="37">
        <f>SUM(E39:E41)</f>
        <v>0</v>
      </c>
      <c r="F42" s="37">
        <f>SUM(F39:F41)</f>
        <v>0</v>
      </c>
      <c r="G42" s="37">
        <f>SUM(G39:G41)</f>
        <v>0</v>
      </c>
      <c r="H42" s="37">
        <f t="shared" ref="H42:P42" si="12">SUM(H39:H41)</f>
        <v>0</v>
      </c>
      <c r="I42" s="37">
        <f t="shared" si="12"/>
        <v>0</v>
      </c>
      <c r="J42" s="37">
        <f t="shared" si="12"/>
        <v>0</v>
      </c>
      <c r="K42" s="37">
        <f t="shared" si="12"/>
        <v>0</v>
      </c>
      <c r="L42" s="37">
        <f t="shared" si="12"/>
        <v>0</v>
      </c>
      <c r="M42" s="37">
        <f t="shared" si="12"/>
        <v>0</v>
      </c>
      <c r="N42" s="37">
        <f t="shared" si="12"/>
        <v>0</v>
      </c>
      <c r="O42" s="39">
        <f t="shared" si="12"/>
        <v>0</v>
      </c>
      <c r="P42" s="39">
        <f t="shared" si="12"/>
        <v>0</v>
      </c>
    </row>
    <row r="43" spans="2:16">
      <c r="G43" s="38"/>
    </row>
    <row r="44" spans="2:16">
      <c r="B44" s="13"/>
      <c r="C44" s="13"/>
      <c r="D44" s="13"/>
      <c r="E44" s="13"/>
      <c r="F44" s="30"/>
      <c r="G44" s="30"/>
      <c r="H44" s="30"/>
      <c r="I44" s="30"/>
      <c r="J44" s="30"/>
      <c r="K44" s="30"/>
      <c r="L44" s="30"/>
      <c r="M44" s="30"/>
      <c r="N44" s="30"/>
      <c r="O44" s="13"/>
      <c r="P44" s="13"/>
    </row>
    <row r="45" spans="2:16" ht="10.8" thickBot="1">
      <c r="B45" s="32" t="s">
        <v>68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ref="O46:O57" si="13">SUM(F46:N46)</f>
        <v>0</v>
      </c>
      <c r="P46" s="36">
        <f t="shared" ref="P46:P57" si="14">(D46*$D$3)+(E46*$E$3)+(F46*$F$3)+(G46*$G$3)+(H46*$H$3)+(I46*$I$3)+(J46*$J$3)+(K46*$K$3)+(L46*$L$3)+(M46*$M$3)+(N46*$N$3)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 t="shared" si="13"/>
        <v>0</v>
      </c>
      <c r="P47" s="36">
        <f t="shared" si="14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13"/>
        <v>0</v>
      </c>
      <c r="P48" s="36">
        <f t="shared" si="14"/>
        <v>0</v>
      </c>
    </row>
    <row r="49" spans="2:16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si="13"/>
        <v>0</v>
      </c>
      <c r="P49" s="36">
        <f t="shared" si="14"/>
        <v>0</v>
      </c>
    </row>
    <row r="50" spans="2:16">
      <c r="B50" s="52"/>
      <c r="C50" s="47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 t="shared" si="13"/>
        <v>0</v>
      </c>
      <c r="P50" s="36">
        <f t="shared" si="14"/>
        <v>0</v>
      </c>
    </row>
    <row r="51" spans="2:16">
      <c r="B51" s="52"/>
      <c r="C51" s="47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 t="shared" si="13"/>
        <v>0</v>
      </c>
      <c r="P51" s="36">
        <f t="shared" ref="P51:P54" si="15">(D51*$D$3)+(E51*$E$3)+(F51*$F$3)+(G51*$G$3)+(H51*$H$3)+(I51*$I$3)+(J51*$J$3)+(K51*$K$3)+(L51*$L$3)+(M51*$M$3)+(N51*$N$3)</f>
        <v>0</v>
      </c>
    </row>
    <row r="52" spans="2:16">
      <c r="B52" s="52"/>
      <c r="C52" s="4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 t="shared" si="13"/>
        <v>0</v>
      </c>
      <c r="P52" s="36">
        <f t="shared" si="15"/>
        <v>0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 t="shared" si="13"/>
        <v>0</v>
      </c>
      <c r="P53" s="36">
        <f t="shared" si="15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 t="shared" si="13"/>
        <v>0</v>
      </c>
      <c r="P54" s="36">
        <f t="shared" si="15"/>
        <v>0</v>
      </c>
    </row>
    <row r="55" spans="2:16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 t="shared" si="13"/>
        <v>0</v>
      </c>
      <c r="P55" s="36">
        <f t="shared" ref="P55:P56" si="16">(D55*$D$3)+(E55*$E$3)+(F55*$F$3)+(G55*$G$3)+(H55*$H$3)+(I55*$I$3)+(J55*$J$3)+(K55*$K$3)+(L55*$L$3)+(M55*$M$3)+(N55*$N$3)</f>
        <v>0</v>
      </c>
    </row>
    <row r="56" spans="2:16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 t="shared" si="13"/>
        <v>0</v>
      </c>
      <c r="P56" s="36">
        <f t="shared" si="16"/>
        <v>0</v>
      </c>
    </row>
    <row r="57" spans="2:16">
      <c r="B57" s="52"/>
      <c r="C57" s="47"/>
      <c r="D57" s="48"/>
      <c r="E57" s="48"/>
      <c r="F57" s="49"/>
      <c r="G57" s="53"/>
      <c r="H57" s="54"/>
      <c r="I57" s="55"/>
      <c r="J57" s="54"/>
      <c r="K57" s="53"/>
      <c r="L57" s="56"/>
      <c r="M57" s="53"/>
      <c r="N57" s="54"/>
      <c r="O57" s="35">
        <f t="shared" si="13"/>
        <v>0</v>
      </c>
      <c r="P57" s="36">
        <f t="shared" si="14"/>
        <v>0</v>
      </c>
    </row>
    <row r="58" spans="2:16" ht="10.8" thickBot="1">
      <c r="B58" s="37" t="s">
        <v>21</v>
      </c>
      <c r="C58" s="37">
        <f t="shared" ref="C58:P58" si="17">SUM(C46:C57)</f>
        <v>0</v>
      </c>
      <c r="D58" s="37">
        <f t="shared" si="17"/>
        <v>0</v>
      </c>
      <c r="E58" s="37">
        <f t="shared" si="17"/>
        <v>0</v>
      </c>
      <c r="F58" s="37">
        <f t="shared" si="17"/>
        <v>0</v>
      </c>
      <c r="G58" s="37">
        <f t="shared" si="17"/>
        <v>0</v>
      </c>
      <c r="H58" s="37">
        <f t="shared" si="17"/>
        <v>0</v>
      </c>
      <c r="I58" s="37">
        <f t="shared" si="17"/>
        <v>0</v>
      </c>
      <c r="J58" s="37">
        <f t="shared" si="17"/>
        <v>0</v>
      </c>
      <c r="K58" s="37">
        <f t="shared" si="17"/>
        <v>0</v>
      </c>
      <c r="L58" s="37">
        <f t="shared" si="17"/>
        <v>0</v>
      </c>
      <c r="M58" s="37">
        <f t="shared" si="17"/>
        <v>0</v>
      </c>
      <c r="N58" s="37">
        <f t="shared" si="17"/>
        <v>0</v>
      </c>
      <c r="O58" s="39">
        <f t="shared" si="17"/>
        <v>0</v>
      </c>
      <c r="P58" s="39">
        <f t="shared" si="17"/>
        <v>0</v>
      </c>
    </row>
    <row r="59" spans="2:16">
      <c r="G59" s="38"/>
    </row>
    <row r="60" spans="2:16" ht="13.2">
      <c r="B60" s="2"/>
      <c r="C60" s="2"/>
      <c r="D60" s="2"/>
      <c r="E60" s="2"/>
      <c r="F60" s="43"/>
      <c r="G60" s="43"/>
      <c r="H60" s="43"/>
      <c r="I60" s="43"/>
      <c r="J60" s="43"/>
      <c r="K60" s="43"/>
      <c r="L60" s="43"/>
      <c r="M60" s="43"/>
      <c r="N60" s="43"/>
      <c r="O60" s="2"/>
      <c r="P60" s="2"/>
    </row>
    <row r="61" spans="2:16">
      <c r="M61" s="44" t="s">
        <v>21</v>
      </c>
      <c r="O61" s="45">
        <f>O58+O42+O35</f>
        <v>0</v>
      </c>
      <c r="P61" s="46">
        <f>P58+P42+P35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topLeftCell="A22" zoomScaleNormal="100" workbookViewId="0">
      <selection activeCell="Q23" sqref="Q23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87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>
        <v>40</v>
      </c>
      <c r="H7" s="54"/>
      <c r="I7" s="55">
        <v>25</v>
      </c>
      <c r="J7" s="54"/>
      <c r="K7" s="53">
        <v>30</v>
      </c>
      <c r="L7" s="56"/>
      <c r="M7" s="53"/>
      <c r="N7" s="54">
        <v>20</v>
      </c>
      <c r="O7" s="35">
        <f>SUM(C7:N7)</f>
        <v>115</v>
      </c>
      <c r="P7" s="36">
        <f>(D7*$D$3)+(E7*$E$3)+(F7*$F$3)+(G7*$G$3)+(H7*$H$3)+(I7*$I$3)+(J7*$J$3)+(K7*$K$3)+(L7*$L$3)+(M7*$M$3)+(N7*$N$3)</f>
        <v>92.5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40</v>
      </c>
      <c r="H10" s="37">
        <f t="shared" si="2"/>
        <v>0</v>
      </c>
      <c r="I10" s="37">
        <f t="shared" si="2"/>
        <v>25</v>
      </c>
      <c r="J10" s="37">
        <f t="shared" si="2"/>
        <v>0</v>
      </c>
      <c r="K10" s="37">
        <f t="shared" si="2"/>
        <v>30</v>
      </c>
      <c r="L10" s="37">
        <f t="shared" si="2"/>
        <v>0</v>
      </c>
      <c r="M10" s="37">
        <f t="shared" si="2"/>
        <v>0</v>
      </c>
      <c r="N10" s="37">
        <f t="shared" si="2"/>
        <v>20</v>
      </c>
      <c r="O10" s="100">
        <f t="shared" si="2"/>
        <v>115</v>
      </c>
      <c r="P10" s="37">
        <f t="shared" si="2"/>
        <v>92.5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130</v>
      </c>
      <c r="H14" s="54"/>
      <c r="I14" s="55">
        <v>34</v>
      </c>
      <c r="J14" s="54"/>
      <c r="K14" s="53"/>
      <c r="L14" s="56"/>
      <c r="M14" s="53"/>
      <c r="N14" s="54">
        <v>6</v>
      </c>
      <c r="O14" s="35">
        <f t="shared" ref="O14:O15" si="3">SUM(F14:N14)</f>
        <v>170</v>
      </c>
      <c r="P14" s="36">
        <f t="shared" ref="P14:P15" si="4">(D14*$D$3)+(E14*$E$3)+(F14*$F$3)+(G14*$G$3)+(H14*$H$3)+(I14*$I$3)+(J14*$J$3)+(K14*$K$3)+(L14*$L$3)+(M14*$M$3)+(N14*$N$3)</f>
        <v>61.5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130</v>
      </c>
      <c r="H16" s="40">
        <f t="shared" si="5"/>
        <v>0</v>
      </c>
      <c r="I16" s="40">
        <f t="shared" si="5"/>
        <v>34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6</v>
      </c>
      <c r="O16" s="41">
        <f t="shared" si="5"/>
        <v>170</v>
      </c>
      <c r="P16" s="42">
        <f t="shared" si="5"/>
        <v>61.5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>
        <v>37</v>
      </c>
      <c r="G20" s="53">
        <v>58</v>
      </c>
      <c r="H20" s="54"/>
      <c r="I20" s="55"/>
      <c r="J20" s="54"/>
      <c r="K20" s="53">
        <v>20</v>
      </c>
      <c r="L20" s="56"/>
      <c r="M20" s="53"/>
      <c r="N20" s="54">
        <v>9</v>
      </c>
      <c r="O20" s="35">
        <f t="shared" ref="O20:O23" si="6">SUM(F20:N20)</f>
        <v>124</v>
      </c>
      <c r="P20" s="36">
        <f t="shared" ref="P20:P23" si="7">(D20*$D$3)+(E20*$E$3)+(F20*$F$3)+(G20*$G$3)+(H20*$H$3)+(I20*$I$3)+(J20*$J$3)+(K20*$K$3)+(L20*$L$3)+(M20*$M$3)+(N20*$N$3)</f>
        <v>56.2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58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20</v>
      </c>
      <c r="L24" s="40">
        <f t="shared" si="8"/>
        <v>0</v>
      </c>
      <c r="M24" s="40">
        <f t="shared" si="8"/>
        <v>0</v>
      </c>
      <c r="N24" s="40">
        <f t="shared" si="8"/>
        <v>9</v>
      </c>
      <c r="O24" s="41">
        <f t="shared" si="8"/>
        <v>124</v>
      </c>
      <c r="P24" s="42">
        <f t="shared" si="8"/>
        <v>56.2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62</v>
      </c>
      <c r="H28" s="54"/>
      <c r="I28" s="55">
        <v>8</v>
      </c>
      <c r="J28" s="54"/>
      <c r="K28" s="53">
        <v>15</v>
      </c>
      <c r="L28" s="56"/>
      <c r="M28" s="53"/>
      <c r="N28" s="54">
        <v>5</v>
      </c>
      <c r="O28" s="35">
        <f t="shared" ref="O28:O30" si="9">SUM(F28:N28)</f>
        <v>90</v>
      </c>
      <c r="P28" s="36">
        <f t="shared" ref="P28:P30" si="10">(D28*$D$3)+(E28*$E$3)+(F28*$F$3)+(G28*$G$3)+(H28*$H$3)+(I28*$I$3)+(J28*$J$3)+(K28*$K$3)+(L28*$L$3)+(M28*$M$3)+(N28*$N$3)</f>
        <v>44.5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62</v>
      </c>
      <c r="H31" s="40">
        <f t="shared" si="11"/>
        <v>0</v>
      </c>
      <c r="I31" s="40">
        <f t="shared" si="11"/>
        <v>8</v>
      </c>
      <c r="J31" s="40">
        <f t="shared" si="11"/>
        <v>0</v>
      </c>
      <c r="K31" s="40">
        <f t="shared" si="11"/>
        <v>15</v>
      </c>
      <c r="L31" s="40">
        <f t="shared" si="11"/>
        <v>0</v>
      </c>
      <c r="M31" s="40">
        <f t="shared" si="11"/>
        <v>0</v>
      </c>
      <c r="N31" s="40">
        <f t="shared" si="11"/>
        <v>5</v>
      </c>
      <c r="O31" s="41">
        <f t="shared" si="11"/>
        <v>90</v>
      </c>
      <c r="P31" s="42">
        <f t="shared" si="11"/>
        <v>44.5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144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>
        <v>172</v>
      </c>
      <c r="H35" s="54"/>
      <c r="I35" s="55">
        <v>44</v>
      </c>
      <c r="J35" s="54"/>
      <c r="K35" s="53">
        <v>44</v>
      </c>
      <c r="L35" s="56"/>
      <c r="M35" s="53"/>
      <c r="N35" s="54">
        <v>10</v>
      </c>
      <c r="O35" s="35">
        <f t="shared" ref="O35:O38" si="12">SUM(F35:N35)</f>
        <v>270</v>
      </c>
      <c r="P35" s="36">
        <f t="shared" ref="P35:P38" si="13">(D35*$D$3)+(E35*$E$3)+(F35*$F$3)+(G35*$G$3)+(H35*$H$3)+(I35*$I$3)+(J35*$J$3)+(K35*$K$3)+(L35*$L$3)+(M35*$M$3)+(N35*$N$3)</f>
        <v>129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172</v>
      </c>
      <c r="H39" s="40">
        <f t="shared" si="14"/>
        <v>0</v>
      </c>
      <c r="I39" s="40">
        <f t="shared" si="14"/>
        <v>44</v>
      </c>
      <c r="J39" s="40">
        <f t="shared" si="14"/>
        <v>0</v>
      </c>
      <c r="K39" s="40">
        <f t="shared" si="14"/>
        <v>44</v>
      </c>
      <c r="L39" s="40">
        <f t="shared" si="14"/>
        <v>0</v>
      </c>
      <c r="M39" s="40">
        <f t="shared" si="14"/>
        <v>0</v>
      </c>
      <c r="N39" s="40">
        <f t="shared" si="14"/>
        <v>10</v>
      </c>
      <c r="O39" s="41">
        <f t="shared" si="14"/>
        <v>270</v>
      </c>
      <c r="P39" s="42">
        <f t="shared" si="14"/>
        <v>129</v>
      </c>
    </row>
    <row r="42" spans="2:16" ht="10.8" thickBot="1">
      <c r="B42" s="32" t="s">
        <v>143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46</v>
      </c>
      <c r="C43" s="57"/>
      <c r="D43" s="48"/>
      <c r="E43" s="48"/>
      <c r="F43" s="49"/>
      <c r="G43" s="53">
        <v>66</v>
      </c>
      <c r="H43" s="54"/>
      <c r="I43" s="55"/>
      <c r="J43" s="54"/>
      <c r="K43" s="53"/>
      <c r="L43" s="56"/>
      <c r="M43" s="53"/>
      <c r="N43" s="54">
        <v>21</v>
      </c>
      <c r="O43" s="35">
        <f t="shared" ref="O43:O45" si="15">SUM(F43:N43)</f>
        <v>87</v>
      </c>
      <c r="P43" s="36">
        <f t="shared" ref="P43:P45" si="16">(D43*$D$3)+(E43*$E$3)+(F43*$F$3)+(G43*$G$3)+(H43*$H$3)+(I43*$I$3)+(J43*$J$3)+(K43*$K$3)+(L43*$L$3)+(M43*$M$3)+(N43*$N$3)</f>
        <v>58.5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66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21</v>
      </c>
      <c r="O46" s="41">
        <f t="shared" si="17"/>
        <v>87</v>
      </c>
      <c r="P46" s="42">
        <f t="shared" si="17"/>
        <v>58.5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856</v>
      </c>
      <c r="P50" s="46">
        <f>P10+P16+P24+P31+P39+P46</f>
        <v>442.2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22"/>
  <sheetViews>
    <sheetView zoomScaleNormal="100" workbookViewId="0">
      <pane xSplit="2" ySplit="4" topLeftCell="C6" activePane="bottomRight" state="frozen"/>
      <selection pane="topRight" activeCell="C1" sqref="C1"/>
      <selection pane="bottomLeft" activeCell="A5" sqref="A5"/>
      <selection pane="bottomRight" activeCell="O40" sqref="O40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87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0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79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79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79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29" si="6">SUM(F28:N28)</f>
        <v>0</v>
      </c>
      <c r="P28" s="36">
        <f t="shared" ref="P28:P29" si="7">(D28*$D$3)+(E28*$E$3)+(F28*$F$3)+(G28*$G$3)+(H28*$H$3)+(I28*$I$3)+(J28*$J$3)+(K28*$K$3)+(L28*$L$3)+(M28*$M$3)+(N28*$N$3)</f>
        <v>0</v>
      </c>
    </row>
    <row r="29" spans="2:16" hidden="1">
      <c r="B29" s="179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140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>SUM(F30:N30)</f>
        <v>0</v>
      </c>
      <c r="P30" s="36">
        <f t="shared" si="3"/>
        <v>0</v>
      </c>
    </row>
    <row r="31" spans="2:16" ht="10.8" hidden="1" thickBot="1">
      <c r="B31" s="37" t="s">
        <v>21</v>
      </c>
      <c r="C31" s="37">
        <f t="shared" ref="C31:P31" si="8">SUM(C15:C30)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0</v>
      </c>
      <c r="H31" s="37">
        <f t="shared" si="8"/>
        <v>0</v>
      </c>
      <c r="I31" s="37">
        <f t="shared" si="8"/>
        <v>0</v>
      </c>
      <c r="J31" s="37">
        <f t="shared" si="8"/>
        <v>0</v>
      </c>
      <c r="K31" s="37">
        <f t="shared" si="8"/>
        <v>0</v>
      </c>
      <c r="L31" s="37">
        <f t="shared" si="8"/>
        <v>0</v>
      </c>
      <c r="M31" s="37">
        <f t="shared" si="8"/>
        <v>0</v>
      </c>
      <c r="N31" s="37">
        <f t="shared" si="8"/>
        <v>0</v>
      </c>
      <c r="O31" s="100">
        <f t="shared" si="8"/>
        <v>0</v>
      </c>
      <c r="P31" s="37">
        <f t="shared" si="8"/>
        <v>0</v>
      </c>
    </row>
    <row r="32" spans="2:16" hidden="1">
      <c r="F32" s="38"/>
      <c r="G32" s="38"/>
      <c r="H32" s="38"/>
      <c r="I32" s="38"/>
      <c r="J32" s="38"/>
      <c r="K32" s="38"/>
      <c r="L32" s="38"/>
      <c r="M32" s="38"/>
      <c r="N32" s="38"/>
    </row>
    <row r="33" spans="1:16" hidden="1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1:16" ht="10.8" thickBot="1">
      <c r="B34" s="32" t="s">
        <v>22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 ht="11.25" customHeight="1">
      <c r="A35" s="119"/>
      <c r="B35" s="180" t="s">
        <v>105</v>
      </c>
      <c r="C35" s="58"/>
      <c r="D35" s="48"/>
      <c r="E35" s="48"/>
      <c r="F35" s="49"/>
      <c r="G35" s="110"/>
      <c r="H35" s="116"/>
      <c r="I35" s="110"/>
      <c r="J35" s="48"/>
      <c r="K35" s="110"/>
      <c r="L35" s="116"/>
      <c r="M35" s="110"/>
      <c r="N35" s="116">
        <v>4</v>
      </c>
      <c r="O35" s="110">
        <f>SUM(F35:N35)+(E35*18)+(D35*9)</f>
        <v>4</v>
      </c>
      <c r="P35" s="36">
        <f t="shared" ref="P35:P73" si="9">(D35*$D$3)+(E35*$E$3)+(F35*$F$3)+(G35*$G$3)+(H35*$H$3)+(I35*$I$3)+(J35*$J$3)+(K35*$K$3)+(L35*$L$3)+(M35*$M$3)+(N35*$N$3)</f>
        <v>8</v>
      </c>
    </row>
    <row r="36" spans="1:16" ht="11.25" customHeight="1">
      <c r="A36" s="119"/>
      <c r="B36" s="181" t="s">
        <v>106</v>
      </c>
      <c r="C36" s="58"/>
      <c r="D36" s="48"/>
      <c r="E36" s="48"/>
      <c r="F36" s="49"/>
      <c r="G36" s="110">
        <v>30</v>
      </c>
      <c r="H36" s="116"/>
      <c r="I36" s="110"/>
      <c r="J36" s="48"/>
      <c r="K36" s="110"/>
      <c r="L36" s="116"/>
      <c r="M36" s="110"/>
      <c r="N36" s="116"/>
      <c r="O36" s="35">
        <f t="shared" ref="O36:O59" si="10">SUM(F36:N36)</f>
        <v>30</v>
      </c>
      <c r="P36" s="36">
        <f t="shared" ref="P36:P69" si="11">(D36*$D$3)+(E36*$E$3)+(F36*$F$3)+(G36*$G$3)+(H36*$H$3)+(I36*$I$3)+(J36*$J$3)+(K36*$K$3)+(L36*$L$3)+(M36*$M$3)+(N36*$N$3)</f>
        <v>7.5</v>
      </c>
    </row>
    <row r="37" spans="1:16" ht="11.25" customHeight="1">
      <c r="A37" s="119"/>
      <c r="B37" s="181" t="s">
        <v>107</v>
      </c>
      <c r="C37" s="58"/>
      <c r="D37" s="48"/>
      <c r="E37" s="48"/>
      <c r="F37" s="49"/>
      <c r="G37" s="110">
        <v>20</v>
      </c>
      <c r="H37" s="116"/>
      <c r="I37" s="110"/>
      <c r="J37" s="48"/>
      <c r="K37" s="110"/>
      <c r="L37" s="116"/>
      <c r="M37" s="110"/>
      <c r="N37" s="116"/>
      <c r="O37" s="35">
        <f t="shared" si="10"/>
        <v>20</v>
      </c>
      <c r="P37" s="36">
        <f t="shared" si="11"/>
        <v>5</v>
      </c>
    </row>
    <row r="38" spans="1:16" ht="11.25" customHeight="1">
      <c r="A38" s="119"/>
      <c r="B38" s="180" t="s">
        <v>108</v>
      </c>
      <c r="C38" s="58"/>
      <c r="D38" s="48"/>
      <c r="E38" s="48"/>
      <c r="F38" s="49"/>
      <c r="G38" s="110"/>
      <c r="H38" s="116"/>
      <c r="I38" s="110"/>
      <c r="J38" s="48"/>
      <c r="K38" s="110"/>
      <c r="L38" s="116"/>
      <c r="M38" s="110"/>
      <c r="N38" s="116">
        <v>139</v>
      </c>
      <c r="O38" s="35">
        <f t="shared" si="10"/>
        <v>139</v>
      </c>
      <c r="P38" s="36">
        <f t="shared" si="11"/>
        <v>278</v>
      </c>
    </row>
    <row r="39" spans="1:16" ht="11.25" customHeight="1">
      <c r="A39" s="119"/>
      <c r="B39" s="180" t="s">
        <v>109</v>
      </c>
      <c r="C39" s="58"/>
      <c r="D39" s="48"/>
      <c r="E39" s="48"/>
      <c r="F39" s="49"/>
      <c r="G39" s="110"/>
      <c r="H39" s="116"/>
      <c r="I39" s="110"/>
      <c r="J39" s="48"/>
      <c r="K39" s="110">
        <v>250</v>
      </c>
      <c r="L39" s="116"/>
      <c r="M39" s="110"/>
      <c r="N39" s="116"/>
      <c r="O39" s="35">
        <f t="shared" ref="O39:O41" si="12">SUM(F39:N39)</f>
        <v>250</v>
      </c>
      <c r="P39" s="36">
        <f t="shared" ref="P39:P55" si="13">(D39*$D$3)+(E39*$E$3)+(F39*$F$3)+(G39*$G$3)+(H39*$H$3)+(I39*$I$3)+(J39*$J$3)+(K39*$K$3)+(L39*$L$3)+(M39*$M$3)+(N39*$N$3)</f>
        <v>250</v>
      </c>
    </row>
    <row r="40" spans="1:16" ht="11.25" customHeight="1">
      <c r="A40" s="119"/>
      <c r="B40" s="181" t="s">
        <v>110</v>
      </c>
      <c r="C40" s="58"/>
      <c r="D40" s="48"/>
      <c r="E40" s="48">
        <v>1</v>
      </c>
      <c r="F40" s="49"/>
      <c r="G40" s="110"/>
      <c r="H40" s="116"/>
      <c r="I40" s="110"/>
      <c r="J40" s="48"/>
      <c r="K40" s="110"/>
      <c r="L40" s="116"/>
      <c r="M40" s="110"/>
      <c r="N40" s="116"/>
      <c r="O40" s="110">
        <f>SUM(F40:N40)+(E40*18)+(D40*9)</f>
        <v>18</v>
      </c>
      <c r="P40" s="36">
        <f t="shared" si="13"/>
        <v>72</v>
      </c>
    </row>
    <row r="41" spans="1:16" ht="11.25" customHeight="1">
      <c r="A41" s="119"/>
      <c r="B41" s="180" t="s">
        <v>111</v>
      </c>
      <c r="C41" s="58"/>
      <c r="D41" s="48"/>
      <c r="E41" s="48"/>
      <c r="F41" s="49"/>
      <c r="G41" s="110">
        <v>34</v>
      </c>
      <c r="H41" s="116"/>
      <c r="I41" s="110">
        <v>7</v>
      </c>
      <c r="J41" s="48"/>
      <c r="K41" s="110">
        <v>12</v>
      </c>
      <c r="L41" s="116"/>
      <c r="M41" s="110"/>
      <c r="N41" s="116">
        <v>2</v>
      </c>
      <c r="O41" s="35">
        <f t="shared" si="12"/>
        <v>55</v>
      </c>
      <c r="P41" s="36">
        <f t="shared" si="13"/>
        <v>28</v>
      </c>
    </row>
    <row r="42" spans="1:16" ht="11.25" customHeight="1">
      <c r="A42" s="119"/>
      <c r="B42" s="181" t="s">
        <v>112</v>
      </c>
      <c r="C42" s="58"/>
      <c r="D42" s="48"/>
      <c r="E42" s="48"/>
      <c r="F42" s="49"/>
      <c r="G42" s="110"/>
      <c r="H42" s="116"/>
      <c r="I42" s="110"/>
      <c r="J42" s="48"/>
      <c r="K42" s="110"/>
      <c r="L42" s="116"/>
      <c r="M42" s="110"/>
      <c r="N42" s="116">
        <v>5</v>
      </c>
      <c r="O42" s="35">
        <f t="shared" ref="O42:O45" si="14">SUM(F42:N42)</f>
        <v>5</v>
      </c>
      <c r="P42" s="36">
        <f t="shared" si="13"/>
        <v>10</v>
      </c>
    </row>
    <row r="43" spans="1:16" ht="11.25" customHeight="1">
      <c r="A43" s="119"/>
      <c r="B43" s="181" t="s">
        <v>113</v>
      </c>
      <c r="C43" s="58"/>
      <c r="D43" s="48"/>
      <c r="E43" s="48"/>
      <c r="F43" s="49"/>
      <c r="G43" s="110">
        <v>50</v>
      </c>
      <c r="H43" s="116"/>
      <c r="I43" s="110"/>
      <c r="J43" s="48"/>
      <c r="K43" s="110"/>
      <c r="L43" s="116"/>
      <c r="M43" s="110"/>
      <c r="N43" s="116"/>
      <c r="O43" s="35">
        <f t="shared" si="14"/>
        <v>50</v>
      </c>
      <c r="P43" s="36">
        <f t="shared" si="13"/>
        <v>12.5</v>
      </c>
    </row>
    <row r="44" spans="1:16" ht="11.25" customHeight="1">
      <c r="A44" s="119"/>
      <c r="B44" s="180" t="s">
        <v>114</v>
      </c>
      <c r="C44" s="58"/>
      <c r="D44" s="48"/>
      <c r="E44" s="48"/>
      <c r="F44" s="49"/>
      <c r="G44" s="110"/>
      <c r="H44" s="116"/>
      <c r="I44" s="110"/>
      <c r="J44" s="48"/>
      <c r="K44" s="110"/>
      <c r="L44" s="116"/>
      <c r="M44" s="110"/>
      <c r="N44" s="116">
        <v>120</v>
      </c>
      <c r="O44" s="35">
        <f t="shared" si="14"/>
        <v>120</v>
      </c>
      <c r="P44" s="36">
        <f t="shared" si="13"/>
        <v>240</v>
      </c>
    </row>
    <row r="45" spans="1:16" ht="11.25" customHeight="1">
      <c r="A45" s="119"/>
      <c r="B45" s="181" t="s">
        <v>115</v>
      </c>
      <c r="C45" s="58"/>
      <c r="D45" s="48"/>
      <c r="E45" s="48"/>
      <c r="F45" s="49"/>
      <c r="G45" s="110">
        <v>1</v>
      </c>
      <c r="H45" s="116"/>
      <c r="I45" s="110"/>
      <c r="J45" s="48"/>
      <c r="K45" s="110"/>
      <c r="L45" s="116"/>
      <c r="M45" s="110"/>
      <c r="N45" s="116">
        <v>11</v>
      </c>
      <c r="O45" s="35">
        <f t="shared" si="14"/>
        <v>12</v>
      </c>
      <c r="P45" s="36">
        <f t="shared" si="13"/>
        <v>22.25</v>
      </c>
    </row>
    <row r="46" spans="1:16" ht="11.25" customHeight="1">
      <c r="A46" s="119"/>
      <c r="B46" s="181" t="s">
        <v>116</v>
      </c>
      <c r="C46" s="58"/>
      <c r="D46" s="48"/>
      <c r="E46" s="48"/>
      <c r="F46" s="49"/>
      <c r="G46" s="110"/>
      <c r="H46" s="116"/>
      <c r="I46" s="110"/>
      <c r="J46" s="48"/>
      <c r="K46" s="110"/>
      <c r="L46" s="116"/>
      <c r="M46" s="110"/>
      <c r="N46" s="116">
        <v>10</v>
      </c>
      <c r="O46" s="35">
        <f t="shared" ref="O46:O55" si="15">SUM(F46:N46)</f>
        <v>10</v>
      </c>
      <c r="P46" s="36">
        <f t="shared" si="13"/>
        <v>20</v>
      </c>
    </row>
    <row r="47" spans="1:16" ht="11.25" customHeight="1">
      <c r="A47" s="119"/>
      <c r="B47" s="181" t="s">
        <v>117</v>
      </c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>
        <v>3</v>
      </c>
      <c r="O47" s="35">
        <f t="shared" si="15"/>
        <v>3</v>
      </c>
      <c r="P47" s="36">
        <f t="shared" si="13"/>
        <v>6</v>
      </c>
    </row>
    <row r="48" spans="1:16" ht="11.25" customHeight="1">
      <c r="A48" s="119"/>
      <c r="B48" s="180" t="s">
        <v>118</v>
      </c>
      <c r="C48" s="58"/>
      <c r="D48" s="48"/>
      <c r="E48" s="48"/>
      <c r="F48" s="49"/>
      <c r="G48" s="110">
        <v>85</v>
      </c>
      <c r="H48" s="116"/>
      <c r="I48" s="110"/>
      <c r="J48" s="48"/>
      <c r="K48" s="110"/>
      <c r="L48" s="116"/>
      <c r="M48" s="110"/>
      <c r="N48" s="116">
        <v>20</v>
      </c>
      <c r="O48" s="35">
        <f t="shared" si="15"/>
        <v>105</v>
      </c>
      <c r="P48" s="36">
        <f t="shared" si="13"/>
        <v>61.25</v>
      </c>
    </row>
    <row r="49" spans="1:16" ht="11.25" customHeight="1">
      <c r="A49" s="119"/>
      <c r="B49" s="181" t="s">
        <v>119</v>
      </c>
      <c r="C49" s="58"/>
      <c r="D49" s="48"/>
      <c r="E49" s="48"/>
      <c r="F49" s="49"/>
      <c r="G49" s="110">
        <v>90</v>
      </c>
      <c r="H49" s="116"/>
      <c r="I49" s="110"/>
      <c r="J49" s="48"/>
      <c r="K49" s="110">
        <v>50</v>
      </c>
      <c r="L49" s="116"/>
      <c r="M49" s="110"/>
      <c r="N49" s="116">
        <v>20</v>
      </c>
      <c r="O49" s="35">
        <f t="shared" si="15"/>
        <v>160</v>
      </c>
      <c r="P49" s="36">
        <f t="shared" si="13"/>
        <v>112.5</v>
      </c>
    </row>
    <row r="50" spans="1:16" ht="11.25" customHeight="1">
      <c r="A50" s="119"/>
      <c r="B50" s="180" t="s">
        <v>120</v>
      </c>
      <c r="C50" s="58"/>
      <c r="D50" s="48"/>
      <c r="E50" s="48"/>
      <c r="F50" s="49"/>
      <c r="G50" s="110">
        <v>2</v>
      </c>
      <c r="H50" s="116"/>
      <c r="I50" s="110"/>
      <c r="J50" s="48"/>
      <c r="K50" s="110"/>
      <c r="L50" s="116"/>
      <c r="M50" s="110"/>
      <c r="N50" s="116">
        <v>10</v>
      </c>
      <c r="O50" s="35">
        <f t="shared" si="15"/>
        <v>12</v>
      </c>
      <c r="P50" s="36">
        <f t="shared" si="13"/>
        <v>20.5</v>
      </c>
    </row>
    <row r="51" spans="1:16" ht="11.25" customHeight="1">
      <c r="A51" s="119"/>
      <c r="B51" s="181" t="s">
        <v>121</v>
      </c>
      <c r="C51" s="58"/>
      <c r="D51" s="48"/>
      <c r="E51" s="48"/>
      <c r="F51" s="49"/>
      <c r="G51" s="110"/>
      <c r="H51" s="116"/>
      <c r="I51" s="110"/>
      <c r="J51" s="48"/>
      <c r="K51" s="110"/>
      <c r="L51" s="116"/>
      <c r="M51" s="110"/>
      <c r="N51" s="116">
        <v>3</v>
      </c>
      <c r="O51" s="35">
        <f t="shared" si="15"/>
        <v>3</v>
      </c>
      <c r="P51" s="36">
        <f t="shared" si="13"/>
        <v>6</v>
      </c>
    </row>
    <row r="52" spans="1:16" ht="11.25" customHeight="1">
      <c r="A52" s="119"/>
      <c r="B52" s="181" t="s">
        <v>122</v>
      </c>
      <c r="C52" s="58"/>
      <c r="D52" s="48"/>
      <c r="E52" s="48"/>
      <c r="F52" s="49"/>
      <c r="G52" s="110"/>
      <c r="H52" s="116"/>
      <c r="I52" s="110"/>
      <c r="J52" s="48"/>
      <c r="K52" s="110"/>
      <c r="L52" s="116"/>
      <c r="M52" s="110"/>
      <c r="N52" s="116">
        <v>2</v>
      </c>
      <c r="O52" s="35">
        <f t="shared" si="15"/>
        <v>2</v>
      </c>
      <c r="P52" s="36">
        <f t="shared" si="13"/>
        <v>4</v>
      </c>
    </row>
    <row r="53" spans="1:16" ht="11.25" customHeight="1">
      <c r="A53" s="119"/>
      <c r="B53" s="181" t="s">
        <v>123</v>
      </c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16">
        <v>2</v>
      </c>
      <c r="O53" s="35">
        <f t="shared" si="15"/>
        <v>2</v>
      </c>
      <c r="P53" s="36">
        <f t="shared" si="13"/>
        <v>4</v>
      </c>
    </row>
    <row r="54" spans="1:16" ht="11.25" customHeight="1">
      <c r="A54" s="119"/>
      <c r="B54" s="180" t="s">
        <v>124</v>
      </c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16">
        <v>1</v>
      </c>
      <c r="O54" s="35">
        <f t="shared" si="15"/>
        <v>1</v>
      </c>
      <c r="P54" s="36">
        <f t="shared" si="13"/>
        <v>2</v>
      </c>
    </row>
    <row r="55" spans="1:16" ht="11.25" customHeight="1">
      <c r="A55" s="119"/>
      <c r="B55" s="181" t="s">
        <v>125</v>
      </c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16">
        <v>5</v>
      </c>
      <c r="O55" s="35">
        <f t="shared" si="15"/>
        <v>5</v>
      </c>
      <c r="P55" s="36">
        <f t="shared" si="13"/>
        <v>10</v>
      </c>
    </row>
    <row r="56" spans="1:16" ht="11.25" customHeight="1">
      <c r="A56" s="119"/>
      <c r="B56" s="181" t="s">
        <v>126</v>
      </c>
      <c r="C56" s="58"/>
      <c r="D56" s="48"/>
      <c r="E56" s="48"/>
      <c r="F56" s="49"/>
      <c r="G56" s="110">
        <v>1</v>
      </c>
      <c r="H56" s="116"/>
      <c r="I56" s="110"/>
      <c r="J56" s="48"/>
      <c r="K56" s="110">
        <v>4</v>
      </c>
      <c r="L56" s="116"/>
      <c r="M56" s="110"/>
      <c r="N56" s="116">
        <v>11</v>
      </c>
      <c r="O56" s="35">
        <f t="shared" si="10"/>
        <v>16</v>
      </c>
      <c r="P56" s="36">
        <f t="shared" si="11"/>
        <v>26.25</v>
      </c>
    </row>
    <row r="57" spans="1:16" ht="11.25" customHeight="1">
      <c r="A57" s="119"/>
      <c r="B57" s="180" t="s">
        <v>127</v>
      </c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16">
        <v>2</v>
      </c>
      <c r="O57" s="35">
        <f t="shared" si="10"/>
        <v>2</v>
      </c>
      <c r="P57" s="36">
        <f t="shared" si="11"/>
        <v>4</v>
      </c>
    </row>
    <row r="58" spans="1:16" ht="11.25" customHeight="1">
      <c r="A58" s="119"/>
      <c r="B58" s="181" t="s">
        <v>128</v>
      </c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16">
        <v>3</v>
      </c>
      <c r="O58" s="35">
        <f t="shared" si="10"/>
        <v>3</v>
      </c>
      <c r="P58" s="36">
        <f t="shared" si="11"/>
        <v>6</v>
      </c>
    </row>
    <row r="59" spans="1:16" ht="11.25" customHeight="1">
      <c r="A59" s="119"/>
      <c r="B59" s="180" t="s">
        <v>129</v>
      </c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16">
        <v>5</v>
      </c>
      <c r="O59" s="35">
        <f t="shared" si="10"/>
        <v>5</v>
      </c>
      <c r="P59" s="36">
        <f t="shared" si="11"/>
        <v>10</v>
      </c>
    </row>
    <row r="60" spans="1:16" ht="11.25" customHeight="1">
      <c r="A60" s="119"/>
      <c r="B60" s="181" t="s">
        <v>130</v>
      </c>
      <c r="C60" s="58"/>
      <c r="D60" s="48"/>
      <c r="E60" s="48"/>
      <c r="F60" s="49"/>
      <c r="G60" s="110">
        <v>3</v>
      </c>
      <c r="H60" s="116"/>
      <c r="I60" s="110"/>
      <c r="J60" s="48"/>
      <c r="K60" s="110">
        <v>6</v>
      </c>
      <c r="L60" s="116"/>
      <c r="M60" s="110"/>
      <c r="N60" s="116"/>
      <c r="O60" s="35">
        <f t="shared" ref="O60:O63" si="16">SUM(F60:N60)</f>
        <v>9</v>
      </c>
      <c r="P60" s="36">
        <f t="shared" si="11"/>
        <v>6.75</v>
      </c>
    </row>
    <row r="61" spans="1:16" ht="11.25" customHeight="1">
      <c r="A61" s="119"/>
      <c r="B61" s="181" t="s">
        <v>131</v>
      </c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16">
        <v>5</v>
      </c>
      <c r="O61" s="35">
        <f t="shared" si="16"/>
        <v>5</v>
      </c>
      <c r="P61" s="36">
        <f t="shared" si="11"/>
        <v>10</v>
      </c>
    </row>
    <row r="62" spans="1:16" ht="11.25" customHeight="1">
      <c r="A62" s="119"/>
      <c r="B62" s="180" t="s">
        <v>132</v>
      </c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16">
        <v>5</v>
      </c>
      <c r="O62" s="35">
        <f t="shared" si="16"/>
        <v>5</v>
      </c>
      <c r="P62" s="36">
        <f t="shared" si="11"/>
        <v>10</v>
      </c>
    </row>
    <row r="63" spans="1:16" ht="11.25" customHeight="1">
      <c r="A63" s="119"/>
      <c r="B63" s="181" t="s">
        <v>133</v>
      </c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16">
        <v>3</v>
      </c>
      <c r="O63" s="35">
        <f t="shared" si="16"/>
        <v>3</v>
      </c>
      <c r="P63" s="36">
        <f t="shared" si="11"/>
        <v>6</v>
      </c>
    </row>
    <row r="64" spans="1:16" ht="11.25" customHeight="1">
      <c r="A64" s="119"/>
      <c r="B64" s="181" t="s">
        <v>134</v>
      </c>
      <c r="C64" s="58"/>
      <c r="D64" s="48"/>
      <c r="E64" s="48"/>
      <c r="F64" s="49"/>
      <c r="G64" s="110">
        <v>1</v>
      </c>
      <c r="H64" s="116"/>
      <c r="I64" s="110"/>
      <c r="J64" s="48"/>
      <c r="K64" s="110">
        <v>90</v>
      </c>
      <c r="L64" s="116"/>
      <c r="M64" s="110"/>
      <c r="N64" s="116">
        <v>3</v>
      </c>
      <c r="O64" s="35">
        <f t="shared" ref="O64:O69" si="17">SUM(F64:N64)</f>
        <v>94</v>
      </c>
      <c r="P64" s="36">
        <f t="shared" si="11"/>
        <v>96.25</v>
      </c>
    </row>
    <row r="65" spans="1:16" ht="11.25" customHeight="1">
      <c r="A65" s="119"/>
      <c r="B65" s="181" t="s">
        <v>135</v>
      </c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16">
        <v>1</v>
      </c>
      <c r="O65" s="35">
        <f t="shared" si="17"/>
        <v>1</v>
      </c>
      <c r="P65" s="36">
        <f t="shared" si="11"/>
        <v>2</v>
      </c>
    </row>
    <row r="66" spans="1:16" ht="11.25" customHeight="1">
      <c r="A66" s="119"/>
      <c r="B66" s="180" t="s">
        <v>136</v>
      </c>
      <c r="C66" s="58"/>
      <c r="D66" s="48"/>
      <c r="E66" s="48"/>
      <c r="F66" s="49"/>
      <c r="G66" s="110">
        <v>421</v>
      </c>
      <c r="H66" s="116"/>
      <c r="I66" s="110"/>
      <c r="J66" s="48"/>
      <c r="K66" s="110">
        <v>108</v>
      </c>
      <c r="L66" s="116"/>
      <c r="M66" s="110"/>
      <c r="N66" s="116">
        <v>148</v>
      </c>
      <c r="O66" s="35">
        <f t="shared" si="17"/>
        <v>677</v>
      </c>
      <c r="P66" s="36">
        <f t="shared" si="11"/>
        <v>509.25</v>
      </c>
    </row>
    <row r="67" spans="1:16" ht="11.25" customHeight="1">
      <c r="A67" s="119"/>
      <c r="B67" s="181" t="s">
        <v>137</v>
      </c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16">
        <v>1</v>
      </c>
      <c r="O67" s="35">
        <f t="shared" si="17"/>
        <v>1</v>
      </c>
      <c r="P67" s="36">
        <f t="shared" si="11"/>
        <v>2</v>
      </c>
    </row>
    <row r="68" spans="1:16" ht="11.25" customHeight="1">
      <c r="A68" s="119"/>
      <c r="B68" s="180" t="s">
        <v>138</v>
      </c>
      <c r="C68" s="58"/>
      <c r="D68" s="48"/>
      <c r="E68" s="48"/>
      <c r="F68" s="49"/>
      <c r="G68" s="110">
        <v>59</v>
      </c>
      <c r="H68" s="116"/>
      <c r="I68" s="110"/>
      <c r="J68" s="48"/>
      <c r="K68" s="110"/>
      <c r="L68" s="116"/>
      <c r="M68" s="110"/>
      <c r="N68" s="116">
        <v>10</v>
      </c>
      <c r="O68" s="35">
        <f t="shared" si="17"/>
        <v>69</v>
      </c>
      <c r="P68" s="36">
        <f t="shared" si="11"/>
        <v>34.75</v>
      </c>
    </row>
    <row r="69" spans="1:16" ht="11.25" customHeight="1">
      <c r="A69" s="119"/>
      <c r="B69" s="181" t="s">
        <v>139</v>
      </c>
      <c r="C69" s="58"/>
      <c r="D69" s="48"/>
      <c r="E69" s="48"/>
      <c r="F69" s="49"/>
      <c r="G69" s="110">
        <v>8</v>
      </c>
      <c r="H69" s="116"/>
      <c r="I69" s="110"/>
      <c r="J69" s="48"/>
      <c r="K69" s="110"/>
      <c r="L69" s="116"/>
      <c r="M69" s="110"/>
      <c r="N69" s="116"/>
      <c r="O69" s="35">
        <f t="shared" si="17"/>
        <v>8</v>
      </c>
      <c r="P69" s="36">
        <f t="shared" si="11"/>
        <v>2</v>
      </c>
    </row>
    <row r="70" spans="1:16" ht="11.25" customHeight="1">
      <c r="A70" s="119"/>
      <c r="B70" s="181" t="s">
        <v>140</v>
      </c>
      <c r="C70" s="58"/>
      <c r="D70" s="48"/>
      <c r="E70" s="48"/>
      <c r="F70" s="49"/>
      <c r="G70" s="110">
        <v>2</v>
      </c>
      <c r="H70" s="116"/>
      <c r="I70" s="110"/>
      <c r="J70" s="48"/>
      <c r="K70" s="110">
        <v>1</v>
      </c>
      <c r="L70" s="116"/>
      <c r="M70" s="110"/>
      <c r="N70" s="116">
        <v>21</v>
      </c>
      <c r="O70" s="35">
        <f t="shared" ref="O70:O72" si="18">SUM(F70:N70)</f>
        <v>24</v>
      </c>
      <c r="P70" s="36">
        <f t="shared" si="9"/>
        <v>43.5</v>
      </c>
    </row>
    <row r="71" spans="1:16" ht="11.25" customHeight="1">
      <c r="A71" s="119"/>
      <c r="B71" s="181" t="s">
        <v>141</v>
      </c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16">
        <v>3</v>
      </c>
      <c r="O71" s="35">
        <f t="shared" si="18"/>
        <v>3</v>
      </c>
      <c r="P71" s="36">
        <f t="shared" si="9"/>
        <v>6</v>
      </c>
    </row>
    <row r="72" spans="1:16" ht="11.25" customHeight="1">
      <c r="A72" s="119"/>
      <c r="B72" s="180" t="s">
        <v>142</v>
      </c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16">
        <v>2</v>
      </c>
      <c r="O72" s="35">
        <f t="shared" si="18"/>
        <v>2</v>
      </c>
      <c r="P72" s="36">
        <f t="shared" si="9"/>
        <v>4</v>
      </c>
    </row>
    <row r="73" spans="1:16" ht="11.25" customHeight="1">
      <c r="A73" s="119"/>
      <c r="B73" s="181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16"/>
      <c r="O73" s="35">
        <f t="shared" ref="O73" si="19">SUM(F73:N73)</f>
        <v>0</v>
      </c>
      <c r="P73" s="36">
        <f t="shared" si="9"/>
        <v>0</v>
      </c>
    </row>
    <row r="74" spans="1:16" ht="10.8" thickBot="1">
      <c r="B74" s="37"/>
      <c r="C74" s="40">
        <f t="shared" ref="C74:P74" si="20">SUM(C35:C73)</f>
        <v>0</v>
      </c>
      <c r="D74" s="40">
        <f t="shared" si="20"/>
        <v>0</v>
      </c>
      <c r="E74" s="40">
        <f t="shared" si="20"/>
        <v>1</v>
      </c>
      <c r="F74" s="40">
        <f t="shared" si="20"/>
        <v>0</v>
      </c>
      <c r="G74" s="40">
        <f t="shared" si="20"/>
        <v>807</v>
      </c>
      <c r="H74" s="40">
        <f t="shared" si="20"/>
        <v>0</v>
      </c>
      <c r="I74" s="40">
        <f t="shared" si="20"/>
        <v>7</v>
      </c>
      <c r="J74" s="40">
        <f t="shared" si="20"/>
        <v>0</v>
      </c>
      <c r="K74" s="40">
        <f t="shared" si="20"/>
        <v>521</v>
      </c>
      <c r="L74" s="40">
        <f t="shared" si="20"/>
        <v>0</v>
      </c>
      <c r="M74" s="40">
        <f t="shared" si="20"/>
        <v>0</v>
      </c>
      <c r="N74" s="40">
        <f t="shared" si="20"/>
        <v>580</v>
      </c>
      <c r="O74" s="41">
        <f t="shared" si="20"/>
        <v>1933</v>
      </c>
      <c r="P74" s="42">
        <f t="shared" si="20"/>
        <v>1958.25</v>
      </c>
    </row>
    <row r="75" spans="1:16">
      <c r="G75" s="38"/>
    </row>
    <row r="76" spans="1:16">
      <c r="G76" s="38"/>
    </row>
    <row r="77" spans="1:16" ht="10.8" thickBot="1">
      <c r="B77" s="32" t="s">
        <v>49</v>
      </c>
      <c r="C77" s="32"/>
      <c r="D77" s="32"/>
      <c r="E77" s="32"/>
      <c r="F77" s="33"/>
      <c r="G77" s="33"/>
      <c r="H77" s="33"/>
      <c r="I77" s="33"/>
      <c r="J77" s="33"/>
      <c r="K77" s="33"/>
      <c r="L77" s="33"/>
      <c r="M77" s="33"/>
      <c r="N77" s="33"/>
      <c r="O77" s="34"/>
      <c r="P77" s="34"/>
    </row>
    <row r="78" spans="1:16">
      <c r="A78" s="119"/>
      <c r="B78" s="181" t="s">
        <v>102</v>
      </c>
      <c r="C78" s="58"/>
      <c r="D78" s="48"/>
      <c r="E78" s="48"/>
      <c r="F78" s="49"/>
      <c r="G78" s="110">
        <v>3</v>
      </c>
      <c r="H78" s="116"/>
      <c r="I78" s="110"/>
      <c r="J78" s="48">
        <v>1</v>
      </c>
      <c r="K78" s="110">
        <v>2</v>
      </c>
      <c r="L78" s="116"/>
      <c r="M78" s="110"/>
      <c r="N78" s="120">
        <v>1</v>
      </c>
      <c r="O78" s="110">
        <f>SUM(F78:N78)+(E78*18)+(D78*9)</f>
        <v>7</v>
      </c>
      <c r="P78" s="36">
        <f t="shared" ref="P78:P81" si="21">(D78*$D$3)+(E78*$E$3)+(F78*$F$3)+(G78*$G$3)+(H78*$H$3)+(I78*$I$3)+(J78*$J$3)+(K78*$K$3)+(L78*$L$3)+(M78*$M$3)+(N78*$N$3)</f>
        <v>5.25</v>
      </c>
    </row>
    <row r="79" spans="1:16">
      <c r="A79" s="119"/>
      <c r="B79" s="181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ref="O79:O81" si="22">SUM(F79:N79)</f>
        <v>0</v>
      </c>
      <c r="P79" s="36">
        <f t="shared" si="21"/>
        <v>0</v>
      </c>
    </row>
    <row r="80" spans="1:16">
      <c r="A80" s="119"/>
      <c r="B80" s="180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ref="O80" si="23">SUM(F80:N80)</f>
        <v>0</v>
      </c>
      <c r="P80" s="36">
        <f t="shared" si="21"/>
        <v>0</v>
      </c>
    </row>
    <row r="81" spans="1:16" ht="12.75" customHeight="1">
      <c r="A81" s="119"/>
      <c r="B81" s="180"/>
      <c r="C81" s="58"/>
      <c r="D81" s="48"/>
      <c r="E81" s="48"/>
      <c r="F81" s="49"/>
      <c r="G81" s="123"/>
      <c r="H81" s="124"/>
      <c r="I81" s="121"/>
      <c r="K81" s="121"/>
      <c r="L81" s="101"/>
      <c r="M81" s="121"/>
      <c r="O81" s="118">
        <f t="shared" si="22"/>
        <v>0</v>
      </c>
      <c r="P81" s="36">
        <f t="shared" si="21"/>
        <v>0</v>
      </c>
    </row>
    <row r="82" spans="1:16" ht="10.8" thickBot="1">
      <c r="B82" s="37" t="s">
        <v>21</v>
      </c>
      <c r="C82" s="37">
        <f t="shared" ref="C82:P82" si="24">SUM(C78:C81)</f>
        <v>0</v>
      </c>
      <c r="D82" s="37">
        <f t="shared" si="24"/>
        <v>0</v>
      </c>
      <c r="E82" s="37">
        <f t="shared" si="24"/>
        <v>0</v>
      </c>
      <c r="F82" s="37">
        <f t="shared" si="24"/>
        <v>0</v>
      </c>
      <c r="G82" s="122">
        <f t="shared" si="24"/>
        <v>3</v>
      </c>
      <c r="H82" s="122">
        <f t="shared" si="24"/>
        <v>0</v>
      </c>
      <c r="I82" s="40">
        <f t="shared" si="24"/>
        <v>0</v>
      </c>
      <c r="J82" s="40">
        <f t="shared" si="24"/>
        <v>1</v>
      </c>
      <c r="K82" s="40">
        <f t="shared" si="24"/>
        <v>2</v>
      </c>
      <c r="L82" s="40">
        <f t="shared" si="24"/>
        <v>0</v>
      </c>
      <c r="M82" s="40">
        <f t="shared" si="24"/>
        <v>0</v>
      </c>
      <c r="N82" s="40">
        <f t="shared" si="24"/>
        <v>1</v>
      </c>
      <c r="O82" s="41">
        <f t="shared" si="24"/>
        <v>7</v>
      </c>
      <c r="P82" s="42">
        <f t="shared" si="24"/>
        <v>5.25</v>
      </c>
    </row>
    <row r="83" spans="1:16">
      <c r="B83" s="44"/>
      <c r="C83" s="44"/>
      <c r="D83" s="44"/>
      <c r="E83" s="44"/>
      <c r="F83" s="44"/>
      <c r="G83" s="45"/>
      <c r="H83" s="45"/>
      <c r="I83" s="45"/>
      <c r="J83" s="45"/>
      <c r="K83" s="45"/>
      <c r="L83" s="45"/>
      <c r="M83" s="45"/>
      <c r="N83" s="45"/>
      <c r="O83" s="50"/>
      <c r="P83" s="51"/>
    </row>
    <row r="84" spans="1:16" hidden="1">
      <c r="B84" s="44"/>
      <c r="C84" s="44"/>
      <c r="D84" s="44"/>
      <c r="E84" s="44"/>
      <c r="F84" s="44"/>
      <c r="G84" s="45"/>
      <c r="H84" s="45"/>
      <c r="I84" s="45"/>
      <c r="J84" s="45"/>
      <c r="K84" s="45"/>
      <c r="L84" s="45"/>
      <c r="M84" s="45"/>
      <c r="N84" s="45"/>
      <c r="O84" s="50"/>
      <c r="P84" s="51"/>
    </row>
    <row r="85" spans="1:16" ht="10.8" hidden="1" thickBot="1">
      <c r="B85" s="32" t="s">
        <v>79</v>
      </c>
      <c r="C85" s="32"/>
      <c r="D85" s="32"/>
      <c r="E85" s="32"/>
      <c r="F85" s="33"/>
      <c r="G85" s="33"/>
      <c r="H85" s="33"/>
      <c r="I85" s="33"/>
      <c r="J85" s="33"/>
      <c r="K85" s="33"/>
      <c r="L85" s="33"/>
      <c r="M85" s="33"/>
      <c r="N85" s="33"/>
      <c r="O85" s="34"/>
      <c r="P85" s="34"/>
    </row>
    <row r="86" spans="1:16" hidden="1">
      <c r="B86" s="52" t="s">
        <v>71</v>
      </c>
      <c r="C86" s="48"/>
      <c r="D86" s="48"/>
      <c r="E86" s="48"/>
      <c r="F86" s="49"/>
      <c r="G86" s="53"/>
      <c r="H86" s="54"/>
      <c r="I86" s="55"/>
      <c r="J86" s="54"/>
      <c r="K86" s="53"/>
      <c r="L86" s="56"/>
      <c r="M86" s="53"/>
      <c r="N86" s="54"/>
      <c r="O86" s="35">
        <f>SUM(F86:N86)</f>
        <v>0</v>
      </c>
      <c r="P86" s="36">
        <f t="shared" ref="P86:P87" si="25">(D86*$D$3)+(E86*$E$3)+(F86*$F$3)+(G86*$G$3)+(H86*$H$3)+(I86*$I$3)+(J86*$J$3)+(K86*$K$3)+(L86*$L$3)+(M86*$M$3)+(N86*$N$3)</f>
        <v>0</v>
      </c>
    </row>
    <row r="87" spans="1:16" hidden="1">
      <c r="B87" s="52"/>
      <c r="C87" s="58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>SUM(F87:N87)</f>
        <v>0</v>
      </c>
      <c r="P87" s="36">
        <f t="shared" si="25"/>
        <v>0</v>
      </c>
    </row>
    <row r="88" spans="1:16" ht="10.8" hidden="1" thickBot="1">
      <c r="B88" s="37" t="s">
        <v>21</v>
      </c>
      <c r="C88" s="37">
        <f t="shared" ref="C88:D88" si="26">SUM(C87:C87)</f>
        <v>0</v>
      </c>
      <c r="D88" s="37">
        <f t="shared" si="26"/>
        <v>0</v>
      </c>
      <c r="E88" s="41">
        <f t="shared" ref="E88:N88" si="27">SUM(E86:E87)</f>
        <v>0</v>
      </c>
      <c r="F88" s="41">
        <f t="shared" si="27"/>
        <v>0</v>
      </c>
      <c r="G88" s="41">
        <f t="shared" si="27"/>
        <v>0</v>
      </c>
      <c r="H88" s="41">
        <f t="shared" si="27"/>
        <v>0</v>
      </c>
      <c r="I88" s="41">
        <f t="shared" si="27"/>
        <v>0</v>
      </c>
      <c r="J88" s="41">
        <f t="shared" si="27"/>
        <v>0</v>
      </c>
      <c r="K88" s="41">
        <f t="shared" si="27"/>
        <v>0</v>
      </c>
      <c r="L88" s="41">
        <f t="shared" si="27"/>
        <v>0</v>
      </c>
      <c r="M88" s="41">
        <f t="shared" si="27"/>
        <v>0</v>
      </c>
      <c r="N88" s="41">
        <f t="shared" si="27"/>
        <v>0</v>
      </c>
      <c r="O88" s="41">
        <f>SUM(O86:O87)</f>
        <v>0</v>
      </c>
      <c r="P88" s="42">
        <f>SUM(P86:P87)</f>
        <v>0</v>
      </c>
    </row>
    <row r="89" spans="1:16" hidden="1">
      <c r="B89" s="44"/>
      <c r="C89" s="44"/>
      <c r="D89" s="44"/>
      <c r="E89" s="44"/>
      <c r="F89" s="44"/>
      <c r="G89" s="45"/>
      <c r="H89" s="45"/>
      <c r="I89" s="45"/>
      <c r="J89" s="45"/>
      <c r="K89" s="45"/>
      <c r="L89" s="45"/>
      <c r="M89" s="45"/>
      <c r="N89" s="45"/>
      <c r="O89" s="50"/>
      <c r="P89" s="51"/>
    </row>
    <row r="90" spans="1:16" hidden="1">
      <c r="G90" s="38"/>
    </row>
    <row r="91" spans="1:16" ht="10.8" hidden="1" thickBot="1">
      <c r="B91" s="32" t="s">
        <v>51</v>
      </c>
      <c r="C91" s="32"/>
      <c r="D91" s="32"/>
      <c r="E91" s="32"/>
      <c r="F91" s="33"/>
      <c r="G91" s="33"/>
      <c r="H91" s="33"/>
      <c r="I91" s="33"/>
      <c r="J91" s="33"/>
      <c r="K91" s="33"/>
      <c r="L91" s="33"/>
      <c r="M91" s="33"/>
      <c r="N91" s="33"/>
      <c r="O91" s="34"/>
      <c r="P91" s="34"/>
    </row>
    <row r="92" spans="1:16" hidden="1">
      <c r="A92" s="119"/>
      <c r="B92" s="181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ref="O92:O113" si="28">SUM(F92:N92)</f>
        <v>0</v>
      </c>
      <c r="P92" s="36">
        <f t="shared" ref="P92:P113" si="29">(D92*$D$3)+(E92*$E$3)+(F92*$F$3)+(G92*$G$3)+(H92*$H$3)+(I92*$I$3)+(J92*$J$3)+(K92*$K$3)+(L92*$L$3)+(M92*$M$3)+(N92*$N$3)</f>
        <v>0</v>
      </c>
    </row>
    <row r="93" spans="1:16" hidden="1">
      <c r="A93" s="119"/>
      <c r="B93" s="180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28"/>
        <v>0</v>
      </c>
      <c r="P93" s="36">
        <f t="shared" si="29"/>
        <v>0</v>
      </c>
    </row>
    <row r="94" spans="1:16" hidden="1">
      <c r="A94" s="119"/>
      <c r="B94" s="181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si="28"/>
        <v>0</v>
      </c>
      <c r="P94" s="36">
        <f t="shared" si="29"/>
        <v>0</v>
      </c>
    </row>
    <row r="95" spans="1:16" hidden="1">
      <c r="A95" s="119"/>
      <c r="B95" s="180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28"/>
        <v>0</v>
      </c>
      <c r="P95" s="36">
        <f t="shared" si="29"/>
        <v>0</v>
      </c>
    </row>
    <row r="96" spans="1:16" hidden="1">
      <c r="A96" s="119"/>
      <c r="B96" s="181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ref="O96:O98" si="30">SUM(F96:N96)</f>
        <v>0</v>
      </c>
      <c r="P96" s="36">
        <f t="shared" si="29"/>
        <v>0</v>
      </c>
    </row>
    <row r="97" spans="1:16" hidden="1">
      <c r="A97" s="119"/>
      <c r="B97" s="180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si="30"/>
        <v>0</v>
      </c>
      <c r="P97" s="36">
        <f t="shared" si="29"/>
        <v>0</v>
      </c>
    </row>
    <row r="98" spans="1:16" hidden="1">
      <c r="A98" s="119"/>
      <c r="B98" s="181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si="30"/>
        <v>0</v>
      </c>
      <c r="P98" s="36">
        <f t="shared" si="29"/>
        <v>0</v>
      </c>
    </row>
    <row r="99" spans="1:16" hidden="1">
      <c r="A99" s="119"/>
      <c r="B99" s="180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ref="O99:O101" si="31">SUM(F99:N99)</f>
        <v>0</v>
      </c>
      <c r="P99" s="36">
        <f t="shared" si="29"/>
        <v>0</v>
      </c>
    </row>
    <row r="100" spans="1:16" hidden="1">
      <c r="A100" s="119"/>
      <c r="B100" s="181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si="31"/>
        <v>0</v>
      </c>
      <c r="P100" s="36">
        <f t="shared" si="29"/>
        <v>0</v>
      </c>
    </row>
    <row r="101" spans="1:16" hidden="1">
      <c r="A101" s="119"/>
      <c r="B101" s="180"/>
      <c r="C101" s="58"/>
      <c r="D101" s="48"/>
      <c r="E101" s="48"/>
      <c r="F101" s="49"/>
      <c r="G101" s="110"/>
      <c r="H101" s="116"/>
      <c r="I101" s="110"/>
      <c r="J101" s="48"/>
      <c r="K101" s="110"/>
      <c r="L101" s="116"/>
      <c r="M101" s="110"/>
      <c r="N101" s="120"/>
      <c r="O101" s="117">
        <f t="shared" si="31"/>
        <v>0</v>
      </c>
      <c r="P101" s="36">
        <f t="shared" si="29"/>
        <v>0</v>
      </c>
    </row>
    <row r="102" spans="1:16" hidden="1">
      <c r="A102" s="119"/>
      <c r="B102" s="181"/>
      <c r="C102" s="58"/>
      <c r="D102" s="48"/>
      <c r="E102" s="48"/>
      <c r="F102" s="49"/>
      <c r="G102" s="110"/>
      <c r="H102" s="116"/>
      <c r="I102" s="110"/>
      <c r="J102" s="48"/>
      <c r="K102" s="110"/>
      <c r="L102" s="116"/>
      <c r="M102" s="110"/>
      <c r="N102" s="120"/>
      <c r="O102" s="117">
        <f t="shared" ref="O102:O104" si="32">SUM(F102:N102)</f>
        <v>0</v>
      </c>
      <c r="P102" s="36">
        <f t="shared" si="29"/>
        <v>0</v>
      </c>
    </row>
    <row r="103" spans="1:16" hidden="1">
      <c r="A103" s="119"/>
      <c r="B103" s="180"/>
      <c r="C103" s="58"/>
      <c r="D103" s="48"/>
      <c r="E103" s="48"/>
      <c r="F103" s="49"/>
      <c r="G103" s="110"/>
      <c r="H103" s="116"/>
      <c r="I103" s="110"/>
      <c r="J103" s="48"/>
      <c r="K103" s="110"/>
      <c r="L103" s="116"/>
      <c r="M103" s="110"/>
      <c r="N103" s="120"/>
      <c r="O103" s="117">
        <f t="shared" si="32"/>
        <v>0</v>
      </c>
      <c r="P103" s="36">
        <f t="shared" si="29"/>
        <v>0</v>
      </c>
    </row>
    <row r="104" spans="1:16" hidden="1">
      <c r="A104" s="119"/>
      <c r="B104" s="181"/>
      <c r="C104" s="58"/>
      <c r="D104" s="48"/>
      <c r="E104" s="48"/>
      <c r="F104" s="49"/>
      <c r="G104" s="110"/>
      <c r="H104" s="116"/>
      <c r="I104" s="110"/>
      <c r="J104" s="48"/>
      <c r="K104" s="110"/>
      <c r="L104" s="116"/>
      <c r="M104" s="110"/>
      <c r="N104" s="120"/>
      <c r="O104" s="117">
        <f t="shared" si="32"/>
        <v>0</v>
      </c>
      <c r="P104" s="36">
        <f t="shared" si="29"/>
        <v>0</v>
      </c>
    </row>
    <row r="105" spans="1:16" hidden="1">
      <c r="A105" s="119"/>
      <c r="B105" s="180"/>
      <c r="C105" s="58"/>
      <c r="D105" s="48"/>
      <c r="E105" s="48"/>
      <c r="F105" s="49"/>
      <c r="G105" s="110"/>
      <c r="H105" s="116"/>
      <c r="I105" s="110"/>
      <c r="J105" s="48"/>
      <c r="K105" s="110"/>
      <c r="L105" s="116"/>
      <c r="M105" s="110"/>
      <c r="N105" s="120"/>
      <c r="O105" s="117">
        <f t="shared" ref="O105:O107" si="33">SUM(F105:N105)</f>
        <v>0</v>
      </c>
      <c r="P105" s="36">
        <f t="shared" si="29"/>
        <v>0</v>
      </c>
    </row>
    <row r="106" spans="1:16" hidden="1">
      <c r="A106" s="119"/>
      <c r="B106" s="181"/>
      <c r="C106" s="58"/>
      <c r="D106" s="48"/>
      <c r="E106" s="48"/>
      <c r="F106" s="49"/>
      <c r="G106" s="110"/>
      <c r="H106" s="116"/>
      <c r="I106" s="110"/>
      <c r="J106" s="48"/>
      <c r="K106" s="110"/>
      <c r="L106" s="116"/>
      <c r="M106" s="110"/>
      <c r="N106" s="120"/>
      <c r="O106" s="117">
        <f t="shared" si="33"/>
        <v>0</v>
      </c>
      <c r="P106" s="36">
        <f t="shared" si="29"/>
        <v>0</v>
      </c>
    </row>
    <row r="107" spans="1:16" hidden="1">
      <c r="A107" s="119"/>
      <c r="B107" s="180"/>
      <c r="C107" s="58"/>
      <c r="D107" s="48"/>
      <c r="E107" s="48"/>
      <c r="F107" s="49"/>
      <c r="G107" s="110"/>
      <c r="H107" s="116"/>
      <c r="I107" s="110"/>
      <c r="J107" s="48"/>
      <c r="K107" s="110"/>
      <c r="L107" s="116"/>
      <c r="M107" s="110"/>
      <c r="N107" s="120"/>
      <c r="O107" s="117">
        <f t="shared" si="33"/>
        <v>0</v>
      </c>
      <c r="P107" s="36">
        <f t="shared" si="29"/>
        <v>0</v>
      </c>
    </row>
    <row r="108" spans="1:16" hidden="1">
      <c r="A108" s="119"/>
      <c r="B108" s="181"/>
      <c r="C108" s="58"/>
      <c r="D108" s="48"/>
      <c r="E108" s="48"/>
      <c r="F108" s="49"/>
      <c r="G108" s="110"/>
      <c r="H108" s="116"/>
      <c r="I108" s="110"/>
      <c r="J108" s="48"/>
      <c r="K108" s="110"/>
      <c r="L108" s="116"/>
      <c r="M108" s="110"/>
      <c r="N108" s="120"/>
      <c r="O108" s="117">
        <f t="shared" ref="O108:O110" si="34">SUM(F108:N108)</f>
        <v>0</v>
      </c>
      <c r="P108" s="36">
        <f t="shared" si="29"/>
        <v>0</v>
      </c>
    </row>
    <row r="109" spans="1:16" hidden="1">
      <c r="A109" s="119"/>
      <c r="B109" s="180"/>
      <c r="C109" s="58"/>
      <c r="D109" s="48"/>
      <c r="E109" s="48"/>
      <c r="F109" s="49"/>
      <c r="G109" s="110"/>
      <c r="H109" s="116"/>
      <c r="I109" s="110"/>
      <c r="J109" s="48"/>
      <c r="K109" s="110"/>
      <c r="L109" s="116"/>
      <c r="M109" s="110"/>
      <c r="N109" s="120"/>
      <c r="O109" s="117">
        <f t="shared" si="34"/>
        <v>0</v>
      </c>
      <c r="P109" s="36">
        <f t="shared" si="29"/>
        <v>0</v>
      </c>
    </row>
    <row r="110" spans="1:16" hidden="1">
      <c r="A110" s="119"/>
      <c r="B110" s="181"/>
      <c r="C110" s="58"/>
      <c r="D110" s="48"/>
      <c r="E110" s="48"/>
      <c r="F110" s="49"/>
      <c r="G110" s="110"/>
      <c r="H110" s="116"/>
      <c r="I110" s="110"/>
      <c r="J110" s="48"/>
      <c r="K110" s="110"/>
      <c r="L110" s="116"/>
      <c r="M110" s="110"/>
      <c r="N110" s="120"/>
      <c r="O110" s="117">
        <f t="shared" si="34"/>
        <v>0</v>
      </c>
      <c r="P110" s="36">
        <f t="shared" si="29"/>
        <v>0</v>
      </c>
    </row>
    <row r="111" spans="1:16" hidden="1">
      <c r="A111" s="119"/>
      <c r="B111" s="180"/>
      <c r="C111" s="58"/>
      <c r="D111" s="48"/>
      <c r="E111" s="48"/>
      <c r="F111" s="49"/>
      <c r="G111" s="110"/>
      <c r="H111" s="116"/>
      <c r="I111" s="110"/>
      <c r="J111" s="48"/>
      <c r="K111" s="110"/>
      <c r="L111" s="116"/>
      <c r="M111" s="110"/>
      <c r="N111" s="120"/>
      <c r="O111" s="117">
        <f t="shared" si="28"/>
        <v>0</v>
      </c>
      <c r="P111" s="36">
        <f t="shared" si="29"/>
        <v>0</v>
      </c>
    </row>
    <row r="112" spans="1:16" hidden="1">
      <c r="A112" s="119"/>
      <c r="B112" s="181"/>
      <c r="C112" s="58"/>
      <c r="D112" s="48"/>
      <c r="E112" s="48"/>
      <c r="F112" s="49"/>
      <c r="G112" s="110"/>
      <c r="H112" s="116"/>
      <c r="I112" s="110"/>
      <c r="J112" s="48"/>
      <c r="K112" s="110"/>
      <c r="L112" s="116"/>
      <c r="M112" s="110"/>
      <c r="N112" s="120"/>
      <c r="O112" s="117">
        <f t="shared" si="28"/>
        <v>0</v>
      </c>
      <c r="P112" s="36">
        <f t="shared" si="29"/>
        <v>0</v>
      </c>
    </row>
    <row r="113" spans="1:16" ht="12.75" hidden="1" customHeight="1">
      <c r="A113" s="119"/>
      <c r="B113" s="180"/>
      <c r="C113" s="58"/>
      <c r="D113" s="48"/>
      <c r="E113" s="48"/>
      <c r="F113" s="49"/>
      <c r="G113" s="123"/>
      <c r="H113" s="124"/>
      <c r="I113" s="121"/>
      <c r="K113" s="121"/>
      <c r="L113" s="101"/>
      <c r="M113" s="121"/>
      <c r="O113" s="118">
        <f t="shared" si="28"/>
        <v>0</v>
      </c>
      <c r="P113" s="36">
        <f t="shared" si="29"/>
        <v>0</v>
      </c>
    </row>
    <row r="114" spans="1:16" ht="10.8" hidden="1" thickBot="1">
      <c r="B114" s="37" t="s">
        <v>21</v>
      </c>
      <c r="C114" s="37">
        <f t="shared" ref="C114:P114" si="35">SUM(C92:C113)</f>
        <v>0</v>
      </c>
      <c r="D114" s="37">
        <f t="shared" si="35"/>
        <v>0</v>
      </c>
      <c r="E114" s="37">
        <f t="shared" si="35"/>
        <v>0</v>
      </c>
      <c r="F114" s="37">
        <f t="shared" si="35"/>
        <v>0</v>
      </c>
      <c r="G114" s="122">
        <f t="shared" si="35"/>
        <v>0</v>
      </c>
      <c r="H114" s="122">
        <f t="shared" si="35"/>
        <v>0</v>
      </c>
      <c r="I114" s="40">
        <f t="shared" si="35"/>
        <v>0</v>
      </c>
      <c r="J114" s="40">
        <f t="shared" si="35"/>
        <v>0</v>
      </c>
      <c r="K114" s="40">
        <f t="shared" si="35"/>
        <v>0</v>
      </c>
      <c r="L114" s="40">
        <f t="shared" si="35"/>
        <v>0</v>
      </c>
      <c r="M114" s="40">
        <f t="shared" si="35"/>
        <v>0</v>
      </c>
      <c r="N114" s="40">
        <f t="shared" si="35"/>
        <v>0</v>
      </c>
      <c r="O114" s="41">
        <f t="shared" si="35"/>
        <v>0</v>
      </c>
      <c r="P114" s="42">
        <f t="shared" si="35"/>
        <v>0</v>
      </c>
    </row>
    <row r="115" spans="1:16" hidden="1">
      <c r="B115" s="44"/>
      <c r="C115" s="44"/>
      <c r="D115" s="44"/>
      <c r="E115" s="44"/>
      <c r="F115" s="44"/>
      <c r="G115" s="45"/>
      <c r="H115" s="45"/>
      <c r="I115" s="45"/>
      <c r="J115" s="45"/>
      <c r="K115" s="45"/>
      <c r="L115" s="45"/>
      <c r="M115" s="45"/>
      <c r="N115" s="45"/>
      <c r="O115" s="50"/>
      <c r="P115" s="51"/>
    </row>
    <row r="116" spans="1:16" hidden="1">
      <c r="B116" s="44"/>
      <c r="C116" s="44"/>
      <c r="D116" s="44"/>
      <c r="E116" s="44"/>
      <c r="F116" s="44"/>
      <c r="G116" s="45"/>
      <c r="H116" s="45"/>
      <c r="I116" s="45"/>
      <c r="J116" s="45"/>
      <c r="K116" s="45"/>
      <c r="L116" s="45"/>
      <c r="M116" s="45"/>
      <c r="N116" s="45"/>
      <c r="O116" s="50"/>
      <c r="P116" s="51"/>
    </row>
    <row r="117" spans="1:16" ht="10.8" hidden="1" thickBot="1">
      <c r="B117" s="32" t="s">
        <v>41</v>
      </c>
      <c r="C117" s="32"/>
      <c r="D117" s="32"/>
      <c r="E117" s="32"/>
      <c r="F117" s="33"/>
      <c r="G117" s="33"/>
      <c r="H117" s="33"/>
      <c r="I117" s="33"/>
      <c r="J117" s="33"/>
      <c r="K117" s="33"/>
      <c r="L117" s="33"/>
      <c r="M117" s="33"/>
      <c r="N117" s="33"/>
      <c r="O117" s="34"/>
      <c r="P117" s="34"/>
    </row>
    <row r="118" spans="1:16" ht="11.25" hidden="1" customHeight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110">
        <f>SUM(F118:N118)+(E118*18)+(D118*9)</f>
        <v>0</v>
      </c>
      <c r="P118" s="36">
        <f t="shared" ref="P118" si="36">(D118*$D$3)+(E118*$E$3)+(F118*$F$3)+(G118*$G$3)+(H118*$H$3)+(I118*$I$3)+(J118*$J$3)+(K118*$K$3)+(L118*$L$3)+(M118*$M$3)+(N118*$N$3)</f>
        <v>0</v>
      </c>
    </row>
    <row r="119" spans="1:16" ht="11.25" hidden="1" customHeight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ref="O119:O120" si="37">SUM(F119:N119)</f>
        <v>0</v>
      </c>
      <c r="P119" s="36">
        <f t="shared" ref="P119:P120" si="38">(D119*$D$3)+(E119*$E$3)+(F119*$F$3)+(G119*$G$3)+(H119*$H$3)+(I119*$I$3)+(J119*$J$3)+(K119*$K$3)+(L119*$L$3)+(M119*$M$3)+(N119*$N$3)</f>
        <v>0</v>
      </c>
    </row>
    <row r="120" spans="1:16" ht="11.25" hidden="1" customHeight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si="37"/>
        <v>0</v>
      </c>
      <c r="P120" s="36">
        <f t="shared" si="38"/>
        <v>0</v>
      </c>
    </row>
    <row r="121" spans="1:16" ht="10.8" hidden="1" thickBot="1">
      <c r="B121" s="37" t="s">
        <v>21</v>
      </c>
      <c r="C121" s="37">
        <f t="shared" ref="C121:P121" si="39">SUM(C118:C120)</f>
        <v>0</v>
      </c>
      <c r="D121" s="37">
        <f t="shared" si="39"/>
        <v>0</v>
      </c>
      <c r="E121" s="37">
        <f t="shared" si="39"/>
        <v>0</v>
      </c>
      <c r="F121" s="37">
        <f t="shared" si="39"/>
        <v>0</v>
      </c>
      <c r="G121" s="40">
        <f t="shared" si="39"/>
        <v>0</v>
      </c>
      <c r="H121" s="40">
        <f t="shared" si="39"/>
        <v>0</v>
      </c>
      <c r="I121" s="40">
        <f t="shared" si="39"/>
        <v>0</v>
      </c>
      <c r="J121" s="40">
        <f t="shared" si="39"/>
        <v>0</v>
      </c>
      <c r="K121" s="40">
        <f t="shared" si="39"/>
        <v>0</v>
      </c>
      <c r="L121" s="40">
        <f t="shared" si="39"/>
        <v>0</v>
      </c>
      <c r="M121" s="40">
        <f t="shared" si="39"/>
        <v>0</v>
      </c>
      <c r="N121" s="40">
        <f t="shared" si="39"/>
        <v>0</v>
      </c>
      <c r="O121" s="41">
        <f t="shared" si="39"/>
        <v>0</v>
      </c>
      <c r="P121" s="42">
        <f t="shared" si="39"/>
        <v>0</v>
      </c>
    </row>
    <row r="122" spans="1:16" ht="11.25" hidden="1" customHeight="1">
      <c r="B122" s="44"/>
      <c r="C122" s="44"/>
      <c r="D122" s="44"/>
      <c r="E122" s="44"/>
      <c r="F122" s="44"/>
      <c r="G122" s="45"/>
      <c r="H122" s="45"/>
      <c r="I122" s="45"/>
      <c r="J122" s="45"/>
      <c r="K122" s="45"/>
      <c r="L122" s="45"/>
      <c r="M122" s="45"/>
      <c r="N122" s="45"/>
      <c r="O122" s="50"/>
      <c r="P122" s="51"/>
    </row>
    <row r="123" spans="1:16" hidden="1"/>
    <row r="124" spans="1:16" ht="10.8" hidden="1" thickBot="1">
      <c r="B124" s="32" t="s">
        <v>84</v>
      </c>
      <c r="C124" s="32"/>
      <c r="D124" s="32"/>
      <c r="E124" s="32"/>
      <c r="F124" s="33"/>
      <c r="G124" s="33"/>
      <c r="H124" s="33"/>
      <c r="I124" s="33"/>
      <c r="J124" s="33"/>
      <c r="K124" s="33"/>
      <c r="L124" s="33"/>
      <c r="M124" s="33"/>
      <c r="N124" s="33"/>
      <c r="O124" s="34"/>
      <c r="P124" s="34"/>
    </row>
    <row r="125" spans="1:16" ht="11.25" hidden="1" customHeight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>SUM(F125:N125)</f>
        <v>0</v>
      </c>
      <c r="P125" s="36">
        <f t="shared" ref="P125:P126" si="40">(D125*$D$3)+(E125*$E$3)+(F125*$F$3)+(G125*$G$3)+(H125*$H$3)+(I125*$I$3)+(J125*$J$3)+(K125*$K$3)+(L125*$L$3)+(M125*$M$3)+(N125*$N$3)</f>
        <v>0</v>
      </c>
    </row>
    <row r="126" spans="1:16" ht="11.25" hidden="1" customHeight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>SUM(F126:N126)</f>
        <v>0</v>
      </c>
      <c r="P126" s="36">
        <f t="shared" si="40"/>
        <v>0</v>
      </c>
    </row>
    <row r="127" spans="1:16" ht="10.8" hidden="1" thickBot="1">
      <c r="B127" s="37" t="s">
        <v>21</v>
      </c>
      <c r="C127" s="37">
        <f t="shared" ref="C127:P127" si="41">SUM(C125:C126)</f>
        <v>0</v>
      </c>
      <c r="D127" s="37">
        <f t="shared" si="41"/>
        <v>0</v>
      </c>
      <c r="E127" s="37">
        <f t="shared" si="41"/>
        <v>0</v>
      </c>
      <c r="F127" s="37">
        <f t="shared" si="41"/>
        <v>0</v>
      </c>
      <c r="G127" s="40">
        <f t="shared" si="41"/>
        <v>0</v>
      </c>
      <c r="H127" s="40">
        <f t="shared" si="41"/>
        <v>0</v>
      </c>
      <c r="I127" s="40">
        <f t="shared" si="41"/>
        <v>0</v>
      </c>
      <c r="J127" s="40">
        <f t="shared" si="41"/>
        <v>0</v>
      </c>
      <c r="K127" s="40">
        <f t="shared" si="41"/>
        <v>0</v>
      </c>
      <c r="L127" s="40">
        <f t="shared" si="41"/>
        <v>0</v>
      </c>
      <c r="M127" s="40">
        <f t="shared" si="41"/>
        <v>0</v>
      </c>
      <c r="N127" s="40">
        <f t="shared" si="41"/>
        <v>0</v>
      </c>
      <c r="O127" s="41">
        <f t="shared" si="41"/>
        <v>0</v>
      </c>
      <c r="P127" s="42">
        <f t="shared" si="41"/>
        <v>0</v>
      </c>
    </row>
    <row r="128" spans="1:16" ht="11.25" hidden="1" customHeight="1">
      <c r="B128" s="44"/>
      <c r="C128" s="44"/>
      <c r="D128" s="44"/>
      <c r="E128" s="44"/>
      <c r="F128" s="44"/>
      <c r="G128" s="45"/>
      <c r="H128" s="45"/>
      <c r="I128" s="45"/>
      <c r="J128" s="45"/>
      <c r="K128" s="45"/>
      <c r="L128" s="45"/>
      <c r="M128" s="45"/>
      <c r="N128" s="45"/>
      <c r="O128" s="50"/>
      <c r="P128" s="51"/>
    </row>
    <row r="129" spans="2:16" hidden="1"/>
    <row r="130" spans="2:16" ht="10.8" hidden="1" thickBot="1">
      <c r="B130" s="32" t="s">
        <v>50</v>
      </c>
      <c r="C130" s="32"/>
      <c r="D130" s="32"/>
      <c r="E130" s="32"/>
      <c r="F130" s="33"/>
      <c r="G130" s="33"/>
      <c r="H130" s="33"/>
      <c r="I130" s="33"/>
      <c r="J130" s="33"/>
      <c r="K130" s="33"/>
      <c r="L130" s="33"/>
      <c r="M130" s="33"/>
      <c r="N130" s="33"/>
      <c r="O130" s="34"/>
      <c r="P130" s="34"/>
    </row>
    <row r="131" spans="2:16" hidden="1">
      <c r="B131" s="52"/>
      <c r="C131" s="5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ref="O131:O181" si="42">SUM(F131:N131)</f>
        <v>0</v>
      </c>
      <c r="P131" s="36">
        <f t="shared" ref="P131:P181" si="43">(D131*$D$3)+(E131*$E$3)+(F131*$F$3)+(G131*$G$3)+(H131*$H$3)+(I131*$I$3)+(J131*$J$3)+(K131*$K$3)+(L131*$L$3)+(M131*$M$3)+(N131*$N$3)</f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42"/>
        <v>0</v>
      </c>
      <c r="P132" s="36">
        <f t="shared" si="43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2"/>
        <v>0</v>
      </c>
      <c r="P133" s="36">
        <f t="shared" si="43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2"/>
        <v>0</v>
      </c>
      <c r="P134" s="36">
        <f t="shared" si="43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2"/>
        <v>0</v>
      </c>
      <c r="P135" s="36">
        <f t="shared" si="43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42"/>
        <v>0</v>
      </c>
      <c r="P136" s="36">
        <f t="shared" si="43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ref="O137" si="44">SUM(F137:N137)</f>
        <v>0</v>
      </c>
      <c r="P137" s="36">
        <f t="shared" si="43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ref="O138:O142" si="45">SUM(F138:N138)</f>
        <v>0</v>
      </c>
      <c r="P138" s="36">
        <f t="shared" si="43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5"/>
        <v>0</v>
      </c>
      <c r="P139" s="36">
        <f t="shared" si="43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5"/>
        <v>0</v>
      </c>
      <c r="P140" s="36">
        <f t="shared" si="43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5"/>
        <v>0</v>
      </c>
      <c r="P141" s="36">
        <f t="shared" si="43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5"/>
        <v>0</v>
      </c>
      <c r="P142" s="36">
        <f t="shared" si="43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ref="O143" si="46">SUM(F143:N143)</f>
        <v>0</v>
      </c>
      <c r="P143" s="36">
        <f t="shared" si="43"/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ref="O144:O148" si="47">SUM(F144:N144)</f>
        <v>0</v>
      </c>
      <c r="P144" s="36">
        <f t="shared" ref="P144:P155" si="48">(D144*$D$3)+(E144*$E$3)+(F144*$F$3)+(G144*$G$3)+(H144*$H$3)+(I144*$I$3)+(J144*$J$3)+(K144*$K$3)+(L144*$L$3)+(M144*$M$3)+(N144*$N$3)</f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47"/>
        <v>0</v>
      </c>
      <c r="P145" s="36">
        <f t="shared" si="48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47"/>
        <v>0</v>
      </c>
      <c r="P146" s="36">
        <f t="shared" si="48"/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si="47"/>
        <v>0</v>
      </c>
      <c r="P147" s="36">
        <f t="shared" si="48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si="47"/>
        <v>0</v>
      </c>
      <c r="P148" s="36">
        <f t="shared" si="48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ref="O149" si="49">SUM(F149:N149)</f>
        <v>0</v>
      </c>
      <c r="P149" s="36">
        <f t="shared" si="48"/>
        <v>0</v>
      </c>
    </row>
    <row r="150" spans="2:16" hidden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 t="shared" ref="O150:O154" si="50">SUM(F150:N150)</f>
        <v>0</v>
      </c>
      <c r="P150" s="36">
        <f t="shared" si="48"/>
        <v>0</v>
      </c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si="50"/>
        <v>0</v>
      </c>
      <c r="P151" s="36">
        <f t="shared" si="48"/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 t="shared" si="50"/>
        <v>0</v>
      </c>
      <c r="P152" s="36">
        <f t="shared" si="48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 t="shared" si="50"/>
        <v>0</v>
      </c>
      <c r="P153" s="36">
        <f t="shared" si="48"/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si="50"/>
        <v>0</v>
      </c>
      <c r="P154" s="36">
        <f t="shared" si="48"/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ref="O155" si="51">SUM(F155:N155)</f>
        <v>0</v>
      </c>
      <c r="P155" s="36">
        <f t="shared" si="48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 t="shared" si="42"/>
        <v>0</v>
      </c>
      <c r="P156" s="36">
        <f t="shared" si="43"/>
        <v>0</v>
      </c>
    </row>
    <row r="157" spans="2:16" hidden="1">
      <c r="B157" s="52"/>
      <c r="C157" s="47"/>
      <c r="D157" s="48"/>
      <c r="E157" s="48"/>
      <c r="F157" s="49"/>
      <c r="G157" s="53"/>
      <c r="H157" s="54"/>
      <c r="I157" s="55"/>
      <c r="J157" s="54"/>
      <c r="K157" s="53"/>
      <c r="L157" s="56"/>
      <c r="M157" s="53"/>
      <c r="N157" s="54"/>
      <c r="O157" s="35">
        <f t="shared" si="42"/>
        <v>0</v>
      </c>
      <c r="P157" s="36">
        <f t="shared" si="43"/>
        <v>0</v>
      </c>
    </row>
    <row r="158" spans="2:16" hidden="1">
      <c r="B158" s="52"/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/>
      <c r="N158" s="54"/>
      <c r="O158" s="35">
        <f t="shared" si="42"/>
        <v>0</v>
      </c>
      <c r="P158" s="36">
        <f t="shared" si="43"/>
        <v>0</v>
      </c>
    </row>
    <row r="159" spans="2:16" hidden="1">
      <c r="B159" s="52"/>
      <c r="C159" s="47"/>
      <c r="D159" s="48"/>
      <c r="E159" s="48"/>
      <c r="F159" s="49"/>
      <c r="G159" s="53"/>
      <c r="H159" s="54"/>
      <c r="I159" s="55"/>
      <c r="J159" s="54"/>
      <c r="K159" s="53"/>
      <c r="L159" s="56"/>
      <c r="M159" s="53"/>
      <c r="N159" s="54"/>
      <c r="O159" s="35">
        <f t="shared" si="42"/>
        <v>0</v>
      </c>
      <c r="P159" s="36">
        <f t="shared" si="43"/>
        <v>0</v>
      </c>
    </row>
    <row r="160" spans="2:16" hidden="1">
      <c r="B160" s="52"/>
      <c r="C160" s="47"/>
      <c r="D160" s="48"/>
      <c r="E160" s="48"/>
      <c r="F160" s="49"/>
      <c r="G160" s="53"/>
      <c r="H160" s="54"/>
      <c r="I160" s="55"/>
      <c r="J160" s="54"/>
      <c r="K160" s="53"/>
      <c r="L160" s="56"/>
      <c r="M160" s="53"/>
      <c r="N160" s="54"/>
      <c r="O160" s="35">
        <f t="shared" si="42"/>
        <v>0</v>
      </c>
      <c r="P160" s="36">
        <f t="shared" si="43"/>
        <v>0</v>
      </c>
    </row>
    <row r="161" spans="2:16" hidden="1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 t="shared" ref="O161" si="52">SUM(F161:N161)</f>
        <v>0</v>
      </c>
      <c r="P161" s="36">
        <f t="shared" si="43"/>
        <v>0</v>
      </c>
    </row>
    <row r="162" spans="2:16" hidden="1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 t="shared" ref="O162:O166" si="53">SUM(F162:N162)</f>
        <v>0</v>
      </c>
      <c r="P162" s="36">
        <f t="shared" si="43"/>
        <v>0</v>
      </c>
    </row>
    <row r="163" spans="2:16" hidden="1">
      <c r="B163" s="52"/>
      <c r="C163" s="47"/>
      <c r="D163" s="48"/>
      <c r="E163" s="48"/>
      <c r="F163" s="49"/>
      <c r="G163" s="53"/>
      <c r="H163" s="54"/>
      <c r="I163" s="55"/>
      <c r="J163" s="54"/>
      <c r="K163" s="53"/>
      <c r="L163" s="56"/>
      <c r="M163" s="53"/>
      <c r="N163" s="54"/>
      <c r="O163" s="35">
        <f t="shared" si="53"/>
        <v>0</v>
      </c>
      <c r="P163" s="36">
        <f t="shared" si="43"/>
        <v>0</v>
      </c>
    </row>
    <row r="164" spans="2:16" hidden="1">
      <c r="B164" s="52"/>
      <c r="C164" s="47"/>
      <c r="D164" s="48"/>
      <c r="E164" s="48"/>
      <c r="F164" s="49"/>
      <c r="G164" s="53"/>
      <c r="H164" s="54"/>
      <c r="I164" s="55"/>
      <c r="J164" s="54"/>
      <c r="K164" s="53"/>
      <c r="L164" s="56"/>
      <c r="M164" s="53"/>
      <c r="N164" s="54"/>
      <c r="O164" s="35">
        <f t="shared" si="53"/>
        <v>0</v>
      </c>
      <c r="P164" s="36">
        <f t="shared" si="43"/>
        <v>0</v>
      </c>
    </row>
    <row r="165" spans="2:16" hidden="1">
      <c r="B165" s="52"/>
      <c r="C165" s="47"/>
      <c r="D165" s="48"/>
      <c r="E165" s="48"/>
      <c r="F165" s="49"/>
      <c r="G165" s="53"/>
      <c r="H165" s="54"/>
      <c r="I165" s="55"/>
      <c r="J165" s="54"/>
      <c r="K165" s="53"/>
      <c r="L165" s="56"/>
      <c r="M165" s="53"/>
      <c r="N165" s="54"/>
      <c r="O165" s="35">
        <f t="shared" si="53"/>
        <v>0</v>
      </c>
      <c r="P165" s="36">
        <f t="shared" si="43"/>
        <v>0</v>
      </c>
    </row>
    <row r="166" spans="2:16" hidden="1">
      <c r="B166" s="52"/>
      <c r="C166" s="47"/>
      <c r="D166" s="48"/>
      <c r="E166" s="48"/>
      <c r="F166" s="49"/>
      <c r="G166" s="53"/>
      <c r="H166" s="54"/>
      <c r="I166" s="55"/>
      <c r="J166" s="54"/>
      <c r="K166" s="53"/>
      <c r="L166" s="56"/>
      <c r="M166" s="53"/>
      <c r="N166" s="54"/>
      <c r="O166" s="35">
        <f t="shared" si="53"/>
        <v>0</v>
      </c>
      <c r="P166" s="36">
        <f t="shared" si="43"/>
        <v>0</v>
      </c>
    </row>
    <row r="167" spans="2:16" hidden="1">
      <c r="B167" s="52"/>
      <c r="C167" s="47"/>
      <c r="D167" s="48"/>
      <c r="E167" s="48"/>
      <c r="F167" s="49"/>
      <c r="G167" s="53"/>
      <c r="H167" s="54"/>
      <c r="I167" s="55"/>
      <c r="J167" s="54"/>
      <c r="K167" s="53"/>
      <c r="L167" s="56"/>
      <c r="M167" s="53"/>
      <c r="N167" s="54"/>
      <c r="O167" s="35">
        <f t="shared" ref="O167" si="54">SUM(F167:N167)</f>
        <v>0</v>
      </c>
      <c r="P167" s="36">
        <f t="shared" si="43"/>
        <v>0</v>
      </c>
    </row>
    <row r="168" spans="2:16" hidden="1">
      <c r="B168" s="52"/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/>
      <c r="O168" s="35">
        <f t="shared" ref="O168:O172" si="55">SUM(F168:N168)</f>
        <v>0</v>
      </c>
      <c r="P168" s="36">
        <f t="shared" ref="P168:P179" si="56">(D168*$D$3)+(E168*$E$3)+(F168*$F$3)+(G168*$G$3)+(H168*$H$3)+(I168*$I$3)+(J168*$J$3)+(K168*$K$3)+(L168*$L$3)+(M168*$M$3)+(N168*$N$3)</f>
        <v>0</v>
      </c>
    </row>
    <row r="169" spans="2:16" hidden="1">
      <c r="B169" s="52"/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/>
      <c r="N169" s="54"/>
      <c r="O169" s="35">
        <f t="shared" si="55"/>
        <v>0</v>
      </c>
      <c r="P169" s="36">
        <f t="shared" si="56"/>
        <v>0</v>
      </c>
    </row>
    <row r="170" spans="2:16" hidden="1">
      <c r="B170" s="52"/>
      <c r="C170" s="47"/>
      <c r="D170" s="48"/>
      <c r="E170" s="48"/>
      <c r="F170" s="49"/>
      <c r="G170" s="53"/>
      <c r="H170" s="54"/>
      <c r="I170" s="55"/>
      <c r="J170" s="54"/>
      <c r="K170" s="53"/>
      <c r="L170" s="56"/>
      <c r="M170" s="53"/>
      <c r="N170" s="54"/>
      <c r="O170" s="35">
        <f t="shared" si="55"/>
        <v>0</v>
      </c>
      <c r="P170" s="36">
        <f t="shared" si="56"/>
        <v>0</v>
      </c>
    </row>
    <row r="171" spans="2:16" hidden="1">
      <c r="B171" s="52"/>
      <c r="C171" s="47"/>
      <c r="D171" s="48"/>
      <c r="E171" s="48"/>
      <c r="F171" s="49"/>
      <c r="G171" s="53"/>
      <c r="H171" s="54"/>
      <c r="I171" s="55"/>
      <c r="J171" s="54"/>
      <c r="K171" s="53"/>
      <c r="L171" s="56"/>
      <c r="M171" s="53"/>
      <c r="N171" s="54"/>
      <c r="O171" s="35">
        <f t="shared" si="55"/>
        <v>0</v>
      </c>
      <c r="P171" s="36">
        <f t="shared" si="56"/>
        <v>0</v>
      </c>
    </row>
    <row r="172" spans="2:16" hidden="1">
      <c r="B172" s="52"/>
      <c r="C172" s="47"/>
      <c r="D172" s="48"/>
      <c r="E172" s="48"/>
      <c r="F172" s="49"/>
      <c r="G172" s="53"/>
      <c r="H172" s="54"/>
      <c r="I172" s="55"/>
      <c r="J172" s="54"/>
      <c r="K172" s="53"/>
      <c r="L172" s="56"/>
      <c r="M172" s="53"/>
      <c r="N172" s="54"/>
      <c r="O172" s="35">
        <f t="shared" si="55"/>
        <v>0</v>
      </c>
      <c r="P172" s="36">
        <f t="shared" si="56"/>
        <v>0</v>
      </c>
    </row>
    <row r="173" spans="2:16" hidden="1">
      <c r="B173" s="52"/>
      <c r="C173" s="47"/>
      <c r="D173" s="48"/>
      <c r="E173" s="48"/>
      <c r="F173" s="49"/>
      <c r="G173" s="53"/>
      <c r="H173" s="54"/>
      <c r="I173" s="55"/>
      <c r="J173" s="54"/>
      <c r="K173" s="53"/>
      <c r="L173" s="56"/>
      <c r="M173" s="53"/>
      <c r="N173" s="54"/>
      <c r="O173" s="35">
        <f t="shared" ref="O173" si="57">SUM(F173:N173)</f>
        <v>0</v>
      </c>
      <c r="P173" s="36">
        <f t="shared" si="56"/>
        <v>0</v>
      </c>
    </row>
    <row r="174" spans="2:16" hidden="1">
      <c r="B174" s="52"/>
      <c r="C174" s="47"/>
      <c r="D174" s="48"/>
      <c r="E174" s="48"/>
      <c r="F174" s="49"/>
      <c r="G174" s="53"/>
      <c r="H174" s="54"/>
      <c r="I174" s="55"/>
      <c r="J174" s="54"/>
      <c r="K174" s="53"/>
      <c r="L174" s="56"/>
      <c r="M174" s="53"/>
      <c r="N174" s="54"/>
      <c r="O174" s="35">
        <f t="shared" ref="O174:O178" si="58">SUM(F174:N174)</f>
        <v>0</v>
      </c>
      <c r="P174" s="36">
        <f t="shared" si="56"/>
        <v>0</v>
      </c>
    </row>
    <row r="175" spans="2:16" hidden="1">
      <c r="B175" s="52"/>
      <c r="C175" s="47"/>
      <c r="D175" s="48"/>
      <c r="E175" s="48"/>
      <c r="F175" s="49"/>
      <c r="G175" s="53"/>
      <c r="H175" s="54"/>
      <c r="I175" s="55"/>
      <c r="J175" s="54"/>
      <c r="K175" s="53"/>
      <c r="L175" s="56"/>
      <c r="M175" s="53"/>
      <c r="N175" s="54"/>
      <c r="O175" s="35">
        <f t="shared" si="58"/>
        <v>0</v>
      </c>
      <c r="P175" s="36">
        <f t="shared" si="56"/>
        <v>0</v>
      </c>
    </row>
    <row r="176" spans="2:16" hidden="1">
      <c r="B176" s="52"/>
      <c r="C176" s="47"/>
      <c r="D176" s="48"/>
      <c r="E176" s="48"/>
      <c r="F176" s="49"/>
      <c r="G176" s="53"/>
      <c r="H176" s="54"/>
      <c r="I176" s="55"/>
      <c r="J176" s="54"/>
      <c r="K176" s="53"/>
      <c r="L176" s="56"/>
      <c r="M176" s="53"/>
      <c r="N176" s="54"/>
      <c r="O176" s="35">
        <f t="shared" si="58"/>
        <v>0</v>
      </c>
      <c r="P176" s="36">
        <f t="shared" si="56"/>
        <v>0</v>
      </c>
    </row>
    <row r="177" spans="2:16" hidden="1">
      <c r="B177" s="52"/>
      <c r="C177" s="47"/>
      <c r="D177" s="48"/>
      <c r="E177" s="48"/>
      <c r="F177" s="49"/>
      <c r="G177" s="53"/>
      <c r="H177" s="54"/>
      <c r="I177" s="55"/>
      <c r="J177" s="54"/>
      <c r="K177" s="53"/>
      <c r="L177" s="56"/>
      <c r="M177" s="53"/>
      <c r="N177" s="54"/>
      <c r="O177" s="35">
        <f t="shared" si="58"/>
        <v>0</v>
      </c>
      <c r="P177" s="36">
        <f t="shared" si="56"/>
        <v>0</v>
      </c>
    </row>
    <row r="178" spans="2:16" hidden="1">
      <c r="B178" s="52"/>
      <c r="C178" s="47"/>
      <c r="D178" s="48"/>
      <c r="E178" s="48"/>
      <c r="F178" s="49"/>
      <c r="G178" s="53"/>
      <c r="H178" s="54"/>
      <c r="I178" s="55"/>
      <c r="J178" s="54"/>
      <c r="K178" s="53"/>
      <c r="L178" s="56"/>
      <c r="M178" s="53"/>
      <c r="N178" s="54"/>
      <c r="O178" s="35">
        <f t="shared" si="58"/>
        <v>0</v>
      </c>
      <c r="P178" s="36">
        <f t="shared" si="56"/>
        <v>0</v>
      </c>
    </row>
    <row r="179" spans="2:16" hidden="1">
      <c r="B179" s="52"/>
      <c r="C179" s="47"/>
      <c r="D179" s="48"/>
      <c r="E179" s="48"/>
      <c r="F179" s="49"/>
      <c r="G179" s="53"/>
      <c r="H179" s="54"/>
      <c r="I179" s="55"/>
      <c r="J179" s="54"/>
      <c r="K179" s="53"/>
      <c r="L179" s="56"/>
      <c r="M179" s="53"/>
      <c r="N179" s="54"/>
      <c r="O179" s="35">
        <f t="shared" ref="O179" si="59">SUM(F179:N179)</f>
        <v>0</v>
      </c>
      <c r="P179" s="36">
        <f t="shared" si="56"/>
        <v>0</v>
      </c>
    </row>
    <row r="180" spans="2:16" hidden="1">
      <c r="B180" s="52"/>
      <c r="C180" s="47"/>
      <c r="D180" s="48"/>
      <c r="E180" s="48"/>
      <c r="F180" s="49"/>
      <c r="G180" s="53"/>
      <c r="H180" s="54"/>
      <c r="I180" s="55"/>
      <c r="J180" s="54"/>
      <c r="K180" s="53"/>
      <c r="L180" s="56"/>
      <c r="M180" s="53"/>
      <c r="N180" s="54"/>
      <c r="O180" s="35">
        <f t="shared" si="42"/>
        <v>0</v>
      </c>
      <c r="P180" s="36">
        <f t="shared" si="43"/>
        <v>0</v>
      </c>
    </row>
    <row r="181" spans="2:16" hidden="1">
      <c r="B181" s="52"/>
      <c r="C181" s="47"/>
      <c r="D181" s="48"/>
      <c r="E181" s="48"/>
      <c r="F181" s="49"/>
      <c r="G181" s="53"/>
      <c r="H181" s="54"/>
      <c r="I181" s="55"/>
      <c r="J181" s="54"/>
      <c r="K181" s="53"/>
      <c r="L181" s="56"/>
      <c r="M181" s="53"/>
      <c r="N181" s="54"/>
      <c r="O181" s="35">
        <f t="shared" si="42"/>
        <v>0</v>
      </c>
      <c r="P181" s="36">
        <f t="shared" si="43"/>
        <v>0</v>
      </c>
    </row>
    <row r="182" spans="2:16" ht="10.8" hidden="1" thickBot="1">
      <c r="B182" s="37" t="s">
        <v>21</v>
      </c>
      <c r="C182" s="37">
        <f>SUM(C181:C181)</f>
        <v>0</v>
      </c>
      <c r="D182" s="37">
        <f t="shared" ref="D182:P182" si="60">SUM(D131:D181)</f>
        <v>0</v>
      </c>
      <c r="E182" s="37">
        <f t="shared" si="60"/>
        <v>0</v>
      </c>
      <c r="F182" s="37">
        <f t="shared" si="60"/>
        <v>0</v>
      </c>
      <c r="G182" s="40">
        <f t="shared" si="60"/>
        <v>0</v>
      </c>
      <c r="H182" s="40">
        <f t="shared" si="60"/>
        <v>0</v>
      </c>
      <c r="I182" s="40">
        <f t="shared" si="60"/>
        <v>0</v>
      </c>
      <c r="J182" s="40">
        <f t="shared" si="60"/>
        <v>0</v>
      </c>
      <c r="K182" s="40">
        <f t="shared" si="60"/>
        <v>0</v>
      </c>
      <c r="L182" s="40">
        <f t="shared" si="60"/>
        <v>0</v>
      </c>
      <c r="M182" s="40">
        <f t="shared" si="60"/>
        <v>0</v>
      </c>
      <c r="N182" s="40">
        <f t="shared" si="60"/>
        <v>0</v>
      </c>
      <c r="O182" s="41">
        <f t="shared" si="60"/>
        <v>0</v>
      </c>
      <c r="P182" s="42">
        <f t="shared" si="60"/>
        <v>0</v>
      </c>
    </row>
    <row r="183" spans="2:16" hidden="1"/>
    <row r="185" spans="2:16" ht="10.8" thickBot="1">
      <c r="B185" s="32" t="s">
        <v>55</v>
      </c>
      <c r="C185" s="32"/>
      <c r="D185" s="32"/>
      <c r="E185" s="32"/>
      <c r="F185" s="33"/>
      <c r="G185" s="33"/>
      <c r="H185" s="33"/>
      <c r="I185" s="33"/>
      <c r="J185" s="33"/>
      <c r="K185" s="33"/>
      <c r="L185" s="33"/>
      <c r="M185" s="33"/>
      <c r="N185" s="33"/>
      <c r="O185" s="34"/>
      <c r="P185" s="34"/>
    </row>
    <row r="186" spans="2:16">
      <c r="B186" s="52" t="s">
        <v>72</v>
      </c>
      <c r="C186" s="57"/>
      <c r="D186" s="48"/>
      <c r="E186" s="48"/>
      <c r="F186" s="49"/>
      <c r="G186" s="53">
        <v>13</v>
      </c>
      <c r="H186" s="54"/>
      <c r="I186" s="55">
        <v>12</v>
      </c>
      <c r="J186" s="54"/>
      <c r="K186" s="53"/>
      <c r="L186" s="56"/>
      <c r="M186" s="53"/>
      <c r="N186" s="54">
        <v>2</v>
      </c>
      <c r="O186" s="110">
        <f>SUM(F186:N186)+(E186*18)+(D186*9)</f>
        <v>27</v>
      </c>
      <c r="P186" s="36">
        <f t="shared" ref="P186:P189" si="61">(D186*$D$3)+(E186*$E$3)+(F186*$F$3)+(G186*$G$3)+(H186*$H$3)+(I186*$I$3)+(J186*$J$3)+(K186*$K$3)+(L186*$L$3)+(M186*$M$3)+(N186*$N$3)</f>
        <v>13.25</v>
      </c>
    </row>
    <row r="187" spans="2:16">
      <c r="B187" s="52"/>
      <c r="C187" s="47"/>
      <c r="D187" s="48"/>
      <c r="E187" s="48"/>
      <c r="F187" s="49"/>
      <c r="G187" s="53"/>
      <c r="H187" s="54"/>
      <c r="I187" s="55"/>
      <c r="J187" s="54"/>
      <c r="K187" s="53"/>
      <c r="L187" s="56"/>
      <c r="M187" s="53"/>
      <c r="N187" s="54"/>
      <c r="O187" s="35">
        <f t="shared" ref="O187:O188" si="62">SUM(F187:N187)</f>
        <v>0</v>
      </c>
      <c r="P187" s="36">
        <f t="shared" si="61"/>
        <v>0</v>
      </c>
    </row>
    <row r="188" spans="2:16">
      <c r="B188" s="52"/>
      <c r="C188" s="47"/>
      <c r="D188" s="48"/>
      <c r="E188" s="48"/>
      <c r="F188" s="49"/>
      <c r="G188" s="53"/>
      <c r="H188" s="54"/>
      <c r="I188" s="55"/>
      <c r="J188" s="54"/>
      <c r="K188" s="53"/>
      <c r="L188" s="56"/>
      <c r="M188" s="53"/>
      <c r="N188" s="54"/>
      <c r="O188" s="35">
        <f t="shared" si="62"/>
        <v>0</v>
      </c>
      <c r="P188" s="36">
        <f t="shared" si="61"/>
        <v>0</v>
      </c>
    </row>
    <row r="189" spans="2:16">
      <c r="B189" s="52"/>
      <c r="C189" s="47"/>
      <c r="D189" s="48"/>
      <c r="E189" s="48"/>
      <c r="F189" s="49"/>
      <c r="G189" s="53"/>
      <c r="H189" s="54"/>
      <c r="I189" s="55"/>
      <c r="J189" s="54"/>
      <c r="K189" s="53"/>
      <c r="L189" s="56"/>
      <c r="M189" s="53"/>
      <c r="N189" s="54"/>
      <c r="O189" s="35">
        <f t="shared" ref="O189" si="63">SUM(F189:N189)</f>
        <v>0</v>
      </c>
      <c r="P189" s="36">
        <f t="shared" si="61"/>
        <v>0</v>
      </c>
    </row>
    <row r="190" spans="2:16" ht="10.8" thickBot="1">
      <c r="B190" s="37" t="s">
        <v>21</v>
      </c>
      <c r="C190" s="37">
        <f>SUM(C189:C189)</f>
        <v>0</v>
      </c>
      <c r="D190" s="37">
        <f>SUM(D186:D189)</f>
        <v>0</v>
      </c>
      <c r="E190" s="37">
        <f>SUM(E186:E189)</f>
        <v>0</v>
      </c>
      <c r="F190" s="37">
        <f>SUM(F186:F189)</f>
        <v>0</v>
      </c>
      <c r="G190" s="40">
        <f t="shared" ref="G190:P190" si="64">SUM(G186:G189)</f>
        <v>13</v>
      </c>
      <c r="H190" s="40">
        <f t="shared" si="64"/>
        <v>0</v>
      </c>
      <c r="I190" s="40">
        <f t="shared" si="64"/>
        <v>12</v>
      </c>
      <c r="J190" s="40">
        <f t="shared" si="64"/>
        <v>0</v>
      </c>
      <c r="K190" s="40">
        <f t="shared" si="64"/>
        <v>0</v>
      </c>
      <c r="L190" s="40">
        <f t="shared" si="64"/>
        <v>0</v>
      </c>
      <c r="M190" s="40">
        <f t="shared" si="64"/>
        <v>0</v>
      </c>
      <c r="N190" s="40">
        <f t="shared" si="64"/>
        <v>2</v>
      </c>
      <c r="O190" s="41">
        <f t="shared" si="64"/>
        <v>27</v>
      </c>
      <c r="P190" s="42">
        <f t="shared" si="64"/>
        <v>13.25</v>
      </c>
    </row>
    <row r="192" spans="2:16" hidden="1"/>
    <row r="193" spans="2:16" ht="10.8" hidden="1" thickBot="1">
      <c r="B193" s="32" t="s">
        <v>54</v>
      </c>
      <c r="C193" s="32"/>
      <c r="D193" s="32"/>
      <c r="E193" s="32"/>
      <c r="F193" s="33"/>
      <c r="G193" s="33"/>
      <c r="H193" s="33"/>
      <c r="I193" s="33"/>
      <c r="J193" s="33"/>
      <c r="K193" s="33"/>
      <c r="L193" s="33"/>
      <c r="M193" s="33"/>
      <c r="N193" s="33"/>
      <c r="O193" s="34"/>
      <c r="P193" s="34"/>
    </row>
    <row r="194" spans="2:16" hidden="1">
      <c r="B194" s="52"/>
      <c r="C194" s="57"/>
      <c r="D194" s="48"/>
      <c r="E194" s="48"/>
      <c r="F194" s="49"/>
      <c r="G194" s="53"/>
      <c r="H194" s="54"/>
      <c r="I194" s="55"/>
      <c r="J194" s="54"/>
      <c r="K194" s="53"/>
      <c r="L194" s="56"/>
      <c r="M194" s="53"/>
      <c r="N194" s="54"/>
      <c r="O194" s="35">
        <f t="shared" ref="O194:O196" si="65">SUM(F194:N194)</f>
        <v>0</v>
      </c>
      <c r="P194" s="36">
        <f t="shared" ref="P194:P196" si="66">(D194*$D$3)+(E194*$E$3)+(F194*$F$3)+(G194*$G$3)+(H194*$H$3)+(I194*$I$3)+(J194*$J$3)+(K194*$K$3)+(L194*$L$3)+(M194*$M$3)+(N194*$N$3)</f>
        <v>0</v>
      </c>
    </row>
    <row r="195" spans="2:16" hidden="1">
      <c r="B195" s="52"/>
      <c r="C195" s="47"/>
      <c r="D195" s="48"/>
      <c r="E195" s="48"/>
      <c r="F195" s="49"/>
      <c r="G195" s="53"/>
      <c r="H195" s="54"/>
      <c r="I195" s="55"/>
      <c r="J195" s="54"/>
      <c r="K195" s="53"/>
      <c r="L195" s="56"/>
      <c r="M195" s="53"/>
      <c r="N195" s="54"/>
      <c r="O195" s="35">
        <f t="shared" ref="O195" si="67">SUM(F195:N195)</f>
        <v>0</v>
      </c>
      <c r="P195" s="36">
        <f t="shared" si="66"/>
        <v>0</v>
      </c>
    </row>
    <row r="196" spans="2:16" hidden="1">
      <c r="B196" s="52"/>
      <c r="C196" s="47"/>
      <c r="D196" s="48"/>
      <c r="E196" s="48"/>
      <c r="F196" s="49"/>
      <c r="G196" s="53"/>
      <c r="H196" s="54"/>
      <c r="I196" s="55"/>
      <c r="J196" s="54"/>
      <c r="K196" s="53"/>
      <c r="L196" s="56"/>
      <c r="M196" s="53"/>
      <c r="N196" s="54"/>
      <c r="O196" s="35">
        <f t="shared" si="65"/>
        <v>0</v>
      </c>
      <c r="P196" s="36">
        <f t="shared" si="66"/>
        <v>0</v>
      </c>
    </row>
    <row r="197" spans="2:16" ht="10.8" hidden="1" thickBot="1">
      <c r="B197" s="37" t="s">
        <v>21</v>
      </c>
      <c r="C197" s="37">
        <f>SUM(C196:C196)</f>
        <v>0</v>
      </c>
      <c r="D197" s="37">
        <f>SUM(D194:D196)</f>
        <v>0</v>
      </c>
      <c r="E197" s="37">
        <f>SUM(E194:E196)</f>
        <v>0</v>
      </c>
      <c r="F197" s="37">
        <f>SUM(F196:F196)</f>
        <v>0</v>
      </c>
      <c r="G197" s="40">
        <f t="shared" ref="G197:P197" si="68">SUM(G194:G196)</f>
        <v>0</v>
      </c>
      <c r="H197" s="40">
        <f t="shared" si="68"/>
        <v>0</v>
      </c>
      <c r="I197" s="40">
        <f t="shared" si="68"/>
        <v>0</v>
      </c>
      <c r="J197" s="40">
        <f t="shared" si="68"/>
        <v>0</v>
      </c>
      <c r="K197" s="40">
        <f t="shared" si="68"/>
        <v>0</v>
      </c>
      <c r="L197" s="40">
        <f t="shared" si="68"/>
        <v>0</v>
      </c>
      <c r="M197" s="40">
        <f t="shared" si="68"/>
        <v>0</v>
      </c>
      <c r="N197" s="40">
        <f t="shared" si="68"/>
        <v>0</v>
      </c>
      <c r="O197" s="41">
        <f t="shared" si="68"/>
        <v>0</v>
      </c>
      <c r="P197" s="42">
        <f t="shared" si="68"/>
        <v>0</v>
      </c>
    </row>
    <row r="198" spans="2:16" hidden="1"/>
    <row r="199" spans="2:16" hidden="1"/>
    <row r="200" spans="2:16" ht="10.8" hidden="1" thickBot="1">
      <c r="B200" s="32" t="s">
        <v>45</v>
      </c>
      <c r="C200" s="32"/>
      <c r="D200" s="32"/>
      <c r="E200" s="32"/>
      <c r="F200" s="33"/>
      <c r="G200" s="33"/>
      <c r="H200" s="33"/>
      <c r="I200" s="33"/>
      <c r="J200" s="33"/>
      <c r="K200" s="33"/>
      <c r="L200" s="33"/>
      <c r="M200" s="33"/>
      <c r="N200" s="33"/>
      <c r="O200" s="34"/>
      <c r="P200" s="34"/>
    </row>
    <row r="201" spans="2:16" hidden="1">
      <c r="B201" s="52" t="s">
        <v>72</v>
      </c>
      <c r="C201" s="57"/>
      <c r="D201" s="48"/>
      <c r="E201" s="48"/>
      <c r="F201" s="49"/>
      <c r="G201" s="53"/>
      <c r="H201" s="54"/>
      <c r="I201" s="55"/>
      <c r="J201" s="54"/>
      <c r="K201" s="53"/>
      <c r="L201" s="56"/>
      <c r="M201" s="53"/>
      <c r="N201" s="54"/>
      <c r="O201" s="110">
        <f>SUM(F201:N201)+(E201*18)+(D201*9)</f>
        <v>0</v>
      </c>
      <c r="P201" s="36">
        <f t="shared" ref="P201:P203" si="69">(D201*$D$3)+(E201*$E$3)+(F201*$F$3)+(G201*$G$3)+(H201*$H$3)+(I201*$I$3)+(J201*$J$3)+(K201*$K$3)+(L201*$L$3)+(M201*$M$3)+(N201*$N$3)</f>
        <v>0</v>
      </c>
    </row>
    <row r="202" spans="2:16" hidden="1">
      <c r="B202" s="52"/>
      <c r="C202" s="47"/>
      <c r="D202" s="48"/>
      <c r="E202" s="48"/>
      <c r="F202" s="49"/>
      <c r="G202" s="53"/>
      <c r="H202" s="54"/>
      <c r="I202" s="55"/>
      <c r="J202" s="54"/>
      <c r="K202" s="53"/>
      <c r="L202" s="56"/>
      <c r="M202" s="53"/>
      <c r="N202" s="54"/>
      <c r="O202" s="35">
        <f t="shared" ref="O202" si="70">SUM(F202:N202)</f>
        <v>0</v>
      </c>
      <c r="P202" s="36">
        <f t="shared" si="69"/>
        <v>0</v>
      </c>
    </row>
    <row r="203" spans="2:16" hidden="1">
      <c r="B203" s="52"/>
      <c r="C203" s="47"/>
      <c r="D203" s="48"/>
      <c r="E203" s="48"/>
      <c r="F203" s="49"/>
      <c r="G203" s="53"/>
      <c r="H203" s="54"/>
      <c r="I203" s="55"/>
      <c r="J203" s="54"/>
      <c r="K203" s="53"/>
      <c r="L203" s="56"/>
      <c r="M203" s="53"/>
      <c r="N203" s="54"/>
      <c r="O203" s="35">
        <f t="shared" ref="O203" si="71">SUM(F203:N203)</f>
        <v>0</v>
      </c>
      <c r="P203" s="36">
        <f t="shared" si="69"/>
        <v>0</v>
      </c>
    </row>
    <row r="204" spans="2:16" ht="10.8" hidden="1" thickBot="1">
      <c r="B204" s="37" t="s">
        <v>21</v>
      </c>
      <c r="C204" s="37">
        <f>SUM(C203:C203)</f>
        <v>0</v>
      </c>
      <c r="D204" s="37">
        <f>SUM(D201:D203)</f>
        <v>0</v>
      </c>
      <c r="E204" s="37">
        <f>SUM(E201:E203)</f>
        <v>0</v>
      </c>
      <c r="F204" s="37">
        <f>SUM(F203:F203)</f>
        <v>0</v>
      </c>
      <c r="G204" s="40">
        <f t="shared" ref="G204:P204" si="72">SUM(G201:G203)</f>
        <v>0</v>
      </c>
      <c r="H204" s="40">
        <f t="shared" si="72"/>
        <v>0</v>
      </c>
      <c r="I204" s="40">
        <f t="shared" si="72"/>
        <v>0</v>
      </c>
      <c r="J204" s="40">
        <f t="shared" si="72"/>
        <v>0</v>
      </c>
      <c r="K204" s="40">
        <f t="shared" si="72"/>
        <v>0</v>
      </c>
      <c r="L204" s="40">
        <f t="shared" si="72"/>
        <v>0</v>
      </c>
      <c r="M204" s="40">
        <f t="shared" si="72"/>
        <v>0</v>
      </c>
      <c r="N204" s="40">
        <f t="shared" si="72"/>
        <v>0</v>
      </c>
      <c r="O204" s="41">
        <f t="shared" si="72"/>
        <v>0</v>
      </c>
      <c r="P204" s="42">
        <f t="shared" si="72"/>
        <v>0</v>
      </c>
    </row>
    <row r="205" spans="2:16" hidden="1"/>
    <row r="207" spans="2:16" ht="10.8" thickBot="1">
      <c r="B207" s="32" t="s">
        <v>52</v>
      </c>
      <c r="C207" s="32"/>
      <c r="D207" s="32"/>
      <c r="E207" s="32"/>
      <c r="F207" s="33"/>
      <c r="G207" s="33"/>
      <c r="H207" s="33"/>
      <c r="I207" s="33"/>
      <c r="J207" s="33"/>
      <c r="K207" s="33"/>
      <c r="L207" s="33"/>
      <c r="M207" s="33"/>
      <c r="N207" s="33"/>
      <c r="O207" s="34"/>
      <c r="P207" s="34"/>
    </row>
    <row r="208" spans="2:16" ht="11.25" customHeight="1">
      <c r="B208" s="52" t="s">
        <v>88</v>
      </c>
      <c r="C208" s="47"/>
      <c r="D208" s="48"/>
      <c r="E208" s="48"/>
      <c r="F208" s="49">
        <v>10</v>
      </c>
      <c r="G208" s="53">
        <v>7</v>
      </c>
      <c r="H208" s="54"/>
      <c r="I208" s="55"/>
      <c r="J208" s="54"/>
      <c r="K208" s="53"/>
      <c r="L208" s="56"/>
      <c r="M208" s="53"/>
      <c r="N208" s="54"/>
      <c r="O208" s="35">
        <f t="shared" ref="O208:O212" si="73">SUM(F208:N208)</f>
        <v>17</v>
      </c>
      <c r="P208" s="36">
        <f t="shared" ref="P208:P212" si="74">(D208*$D$3)+(E208*$E$3)+(F208*$F$3)+(G208*$G$3)+(H208*$H$3)+(I208*$I$3)+(J208*$J$3)+(K208*$K$3)+(L208*$L$3)+(M208*$M$3)+(N208*$N$3)</f>
        <v>2.75</v>
      </c>
    </row>
    <row r="209" spans="2:16" ht="11.25" customHeight="1">
      <c r="B209" s="52" t="s">
        <v>89</v>
      </c>
      <c r="C209" s="47"/>
      <c r="D209" s="48"/>
      <c r="E209" s="48"/>
      <c r="F209" s="49"/>
      <c r="G209" s="53">
        <v>2</v>
      </c>
      <c r="H209" s="54"/>
      <c r="I209" s="55">
        <v>51</v>
      </c>
      <c r="J209" s="54"/>
      <c r="K209" s="53"/>
      <c r="L209" s="56"/>
      <c r="M209" s="53"/>
      <c r="N209" s="54"/>
      <c r="O209" s="35">
        <f t="shared" si="73"/>
        <v>53</v>
      </c>
      <c r="P209" s="36">
        <f t="shared" si="74"/>
        <v>26</v>
      </c>
    </row>
    <row r="210" spans="2:16" ht="11.25" customHeight="1">
      <c r="B210" s="52" t="s">
        <v>90</v>
      </c>
      <c r="C210" s="47"/>
      <c r="D210" s="48"/>
      <c r="E210" s="48"/>
      <c r="F210" s="49"/>
      <c r="G210" s="53">
        <v>37</v>
      </c>
      <c r="H210" s="54"/>
      <c r="I210" s="55"/>
      <c r="J210" s="54"/>
      <c r="K210" s="53"/>
      <c r="L210" s="56"/>
      <c r="M210" s="53"/>
      <c r="N210" s="54"/>
      <c r="O210" s="35">
        <f t="shared" si="73"/>
        <v>37</v>
      </c>
      <c r="P210" s="36">
        <f t="shared" si="74"/>
        <v>9.25</v>
      </c>
    </row>
    <row r="211" spans="2:16" ht="11.25" customHeight="1">
      <c r="B211" s="52" t="s">
        <v>91</v>
      </c>
      <c r="C211" s="47"/>
      <c r="D211" s="48"/>
      <c r="E211" s="48"/>
      <c r="F211" s="49"/>
      <c r="G211" s="53">
        <v>2</v>
      </c>
      <c r="H211" s="54"/>
      <c r="I211" s="55">
        <v>12</v>
      </c>
      <c r="J211" s="54"/>
      <c r="K211" s="53">
        <v>18</v>
      </c>
      <c r="L211" s="56"/>
      <c r="M211" s="53">
        <v>2</v>
      </c>
      <c r="N211" s="54"/>
      <c r="O211" s="35">
        <f t="shared" si="73"/>
        <v>34</v>
      </c>
      <c r="P211" s="36">
        <f t="shared" si="74"/>
        <v>28.5</v>
      </c>
    </row>
    <row r="212" spans="2:16" ht="11.25" customHeight="1">
      <c r="B212" s="52"/>
      <c r="C212" s="47"/>
      <c r="D212" s="48"/>
      <c r="E212" s="48"/>
      <c r="F212" s="49"/>
      <c r="G212" s="53"/>
      <c r="H212" s="54"/>
      <c r="I212" s="55"/>
      <c r="J212" s="54"/>
      <c r="K212" s="53"/>
      <c r="L212" s="56"/>
      <c r="M212" s="53"/>
      <c r="N212" s="54"/>
      <c r="O212" s="35">
        <f t="shared" si="73"/>
        <v>0</v>
      </c>
      <c r="P212" s="36">
        <f t="shared" si="74"/>
        <v>0</v>
      </c>
    </row>
    <row r="213" spans="2:16" ht="10.8" thickBot="1">
      <c r="B213" s="37" t="s">
        <v>21</v>
      </c>
      <c r="C213" s="37">
        <f t="shared" ref="C213:P213" si="75">SUM(C208:C212)</f>
        <v>0</v>
      </c>
      <c r="D213" s="37">
        <f t="shared" si="75"/>
        <v>0</v>
      </c>
      <c r="E213" s="37">
        <f t="shared" si="75"/>
        <v>0</v>
      </c>
      <c r="F213" s="37">
        <f t="shared" si="75"/>
        <v>10</v>
      </c>
      <c r="G213" s="40">
        <f t="shared" si="75"/>
        <v>48</v>
      </c>
      <c r="H213" s="40">
        <f t="shared" si="75"/>
        <v>0</v>
      </c>
      <c r="I213" s="40">
        <f t="shared" si="75"/>
        <v>63</v>
      </c>
      <c r="J213" s="40">
        <f t="shared" si="75"/>
        <v>0</v>
      </c>
      <c r="K213" s="40">
        <f t="shared" si="75"/>
        <v>18</v>
      </c>
      <c r="L213" s="40">
        <f t="shared" si="75"/>
        <v>0</v>
      </c>
      <c r="M213" s="40">
        <f t="shared" si="75"/>
        <v>2</v>
      </c>
      <c r="N213" s="40">
        <f t="shared" si="75"/>
        <v>0</v>
      </c>
      <c r="O213" s="41">
        <f t="shared" si="75"/>
        <v>141</v>
      </c>
      <c r="P213" s="42">
        <f t="shared" si="75"/>
        <v>66.5</v>
      </c>
    </row>
    <row r="214" spans="2:16" ht="11.25" customHeight="1">
      <c r="B214" s="44"/>
      <c r="C214" s="44"/>
      <c r="D214" s="44"/>
      <c r="E214" s="44"/>
      <c r="F214" s="44"/>
      <c r="G214" s="45"/>
      <c r="H214" s="45"/>
      <c r="I214" s="45"/>
      <c r="J214" s="45"/>
      <c r="K214" s="45"/>
      <c r="L214" s="45"/>
      <c r="M214" s="45"/>
      <c r="N214" s="45"/>
      <c r="O214" s="50"/>
      <c r="P214" s="51"/>
    </row>
    <row r="215" spans="2:16" ht="11.25" hidden="1" customHeight="1"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</row>
    <row r="216" spans="2:16" ht="10.8" hidden="1" thickBot="1">
      <c r="B216" s="32" t="s">
        <v>44</v>
      </c>
      <c r="C216" s="32"/>
      <c r="D216" s="32"/>
      <c r="E216" s="32"/>
      <c r="F216" s="33"/>
      <c r="G216" s="33"/>
      <c r="H216" s="33"/>
      <c r="I216" s="33"/>
      <c r="J216" s="33"/>
      <c r="K216" s="33"/>
      <c r="L216" s="33"/>
      <c r="M216" s="33"/>
      <c r="N216" s="33"/>
      <c r="O216" s="34"/>
      <c r="P216" s="34"/>
    </row>
    <row r="217" spans="2:16" hidden="1">
      <c r="B217" s="52"/>
      <c r="C217" s="47"/>
      <c r="D217" s="48"/>
      <c r="E217" s="48"/>
      <c r="F217" s="49"/>
      <c r="G217" s="53"/>
      <c r="H217" s="54"/>
      <c r="I217" s="55"/>
      <c r="J217" s="54"/>
      <c r="K217" s="53"/>
      <c r="L217" s="56"/>
      <c r="M217" s="53"/>
      <c r="N217" s="54"/>
      <c r="O217" s="35">
        <f>SUM(F217:N217)</f>
        <v>0</v>
      </c>
      <c r="P217" s="36">
        <f t="shared" ref="P217:P219" si="76">(D217*$D$3)+(E217*$E$3)+(F217*$F$3)+(G217*$G$3)+(H217*$H$3)+(I217*$I$3)+(J217*$J$3)+(K217*$K$3)+(L217*$L$3)+(M217*$M$3)+(N217*$N$3)</f>
        <v>0</v>
      </c>
    </row>
    <row r="218" spans="2:16" hidden="1">
      <c r="B218" s="52"/>
      <c r="C218" s="47"/>
      <c r="D218" s="48"/>
      <c r="E218" s="48"/>
      <c r="F218" s="49"/>
      <c r="G218" s="53"/>
      <c r="H218" s="54"/>
      <c r="I218" s="55"/>
      <c r="J218" s="54"/>
      <c r="K218" s="53"/>
      <c r="L218" s="56"/>
      <c r="M218" s="53"/>
      <c r="N218" s="54"/>
      <c r="O218" s="35">
        <f>SUM(F218:N218)</f>
        <v>0</v>
      </c>
      <c r="P218" s="36">
        <f t="shared" si="76"/>
        <v>0</v>
      </c>
    </row>
    <row r="219" spans="2:16" hidden="1">
      <c r="B219" s="52"/>
      <c r="C219" s="47"/>
      <c r="D219" s="48"/>
      <c r="E219" s="48"/>
      <c r="F219" s="49"/>
      <c r="G219" s="53"/>
      <c r="H219" s="54"/>
      <c r="I219" s="55"/>
      <c r="J219" s="54"/>
      <c r="K219" s="53"/>
      <c r="L219" s="56"/>
      <c r="M219" s="53"/>
      <c r="N219" s="54"/>
      <c r="O219" s="35">
        <f>SUM(F219:N219)</f>
        <v>0</v>
      </c>
      <c r="P219" s="36">
        <f t="shared" si="76"/>
        <v>0</v>
      </c>
    </row>
    <row r="220" spans="2:16" ht="10.8" hidden="1" thickBot="1">
      <c r="B220" s="37" t="s">
        <v>21</v>
      </c>
      <c r="C220" s="37">
        <f t="shared" ref="C220:O220" si="77">SUM(C217:C219)</f>
        <v>0</v>
      </c>
      <c r="D220" s="37">
        <f t="shared" si="77"/>
        <v>0</v>
      </c>
      <c r="E220" s="37">
        <f t="shared" si="77"/>
        <v>0</v>
      </c>
      <c r="F220" s="37">
        <f t="shared" si="77"/>
        <v>0</v>
      </c>
      <c r="G220" s="40">
        <f t="shared" si="77"/>
        <v>0</v>
      </c>
      <c r="H220" s="40">
        <f t="shared" si="77"/>
        <v>0</v>
      </c>
      <c r="I220" s="40">
        <f t="shared" si="77"/>
        <v>0</v>
      </c>
      <c r="J220" s="40">
        <f t="shared" si="77"/>
        <v>0</v>
      </c>
      <c r="K220" s="40">
        <f t="shared" si="77"/>
        <v>0</v>
      </c>
      <c r="L220" s="40">
        <f t="shared" si="77"/>
        <v>0</v>
      </c>
      <c r="M220" s="40">
        <f t="shared" si="77"/>
        <v>0</v>
      </c>
      <c r="N220" s="40">
        <f t="shared" si="77"/>
        <v>0</v>
      </c>
      <c r="O220" s="41">
        <f t="shared" si="77"/>
        <v>0</v>
      </c>
      <c r="P220" s="42">
        <f>SUM(P217:P219)</f>
        <v>0</v>
      </c>
    </row>
    <row r="221" spans="2:16" ht="13.2">
      <c r="B221" s="2"/>
      <c r="C221" s="2"/>
      <c r="D221" s="2"/>
      <c r="E221" s="2"/>
      <c r="F221" s="43"/>
      <c r="G221" s="43"/>
      <c r="H221" s="43"/>
      <c r="I221" s="43"/>
      <c r="J221" s="43"/>
      <c r="K221" s="43"/>
      <c r="L221" s="43"/>
      <c r="M221" s="43"/>
      <c r="N221" s="43"/>
      <c r="O221" s="2"/>
      <c r="P221" s="2"/>
    </row>
    <row r="222" spans="2:16">
      <c r="M222" s="44" t="s">
        <v>21</v>
      </c>
      <c r="O222" s="45">
        <f>O220+O213+O204+O197+O190+O182+O127+O121+O88+O114+O82+O74+O31+O11</f>
        <v>2108</v>
      </c>
      <c r="P222" s="46">
        <f>P220+P213+P204+P197+P190+P182+P127+P121+P88+P114+P82+P74+P31+P11</f>
        <v>2043.25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87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87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87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71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87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abSelected="1" topLeftCell="C1" zoomScaleNormal="100" workbookViewId="0">
      <selection activeCell="C45" sqref="C45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83</v>
      </c>
      <c r="B4" s="167">
        <f>SUM(Botswana!O12)</f>
        <v>42</v>
      </c>
      <c r="C4" s="168">
        <f>SUM(Botswana!P12)</f>
        <v>17.5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72">
        <f>SUM(Ghana!O34)</f>
        <v>2511</v>
      </c>
      <c r="C6" s="169">
        <f>SUM(Ghana!P34)</f>
        <v>2258.5</v>
      </c>
      <c r="D6" s="162"/>
    </row>
    <row r="7" spans="1:4" ht="14.4" hidden="1">
      <c r="A7" s="166" t="s">
        <v>48</v>
      </c>
      <c r="B7" s="167">
        <f>SUM('Ivory Coast'!O14)</f>
        <v>0</v>
      </c>
      <c r="C7" s="168">
        <f>SUM('Ivory Coast'!P14)</f>
        <v>0</v>
      </c>
      <c r="D7" s="162"/>
    </row>
    <row r="8" spans="1:4" ht="14.4" hidden="1">
      <c r="A8" s="166" t="s">
        <v>25</v>
      </c>
      <c r="B8" s="172">
        <f>SUM(Kenya!O51)</f>
        <v>0</v>
      </c>
      <c r="C8" s="169">
        <f>SUM(Kenya!P51)</f>
        <v>0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 hidden="1">
      <c r="A10" s="166" t="s">
        <v>26</v>
      </c>
      <c r="B10" s="167">
        <f>SUM(Mauritius!O61)</f>
        <v>0</v>
      </c>
      <c r="C10" s="168">
        <f>SUM(Mauritius!P61)</f>
        <v>0</v>
      </c>
      <c r="D10" s="162"/>
    </row>
    <row r="11" spans="1:4" ht="14.4">
      <c r="A11" s="166" t="s">
        <v>34</v>
      </c>
      <c r="B11" s="173">
        <f>SUM(Nigeria!O50)</f>
        <v>856</v>
      </c>
      <c r="C11" s="168">
        <f>SUM(Nigeria!P50)</f>
        <v>442.2</v>
      </c>
      <c r="D11" s="162"/>
    </row>
    <row r="12" spans="1:4" ht="14.4">
      <c r="A12" s="166" t="s">
        <v>27</v>
      </c>
      <c r="B12" s="172">
        <f>SUM('South Africa'!O222)</f>
        <v>2108</v>
      </c>
      <c r="C12" s="169">
        <f>SUM('South Africa'!P222)</f>
        <v>2043.25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38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2">
        <f>SUM(Uganda!O12)</f>
        <v>0</v>
      </c>
      <c r="C15" s="169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67"/>
      <c r="C17" s="168"/>
      <c r="D17" s="162"/>
    </row>
    <row r="18" spans="1:5" ht="14.4">
      <c r="A18" s="175" t="s">
        <v>28</v>
      </c>
      <c r="B18" s="176">
        <f>SUM(B4:B17)</f>
        <v>5517</v>
      </c>
      <c r="C18" s="176">
        <f>SUM(C4:C17)</f>
        <v>4761.45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2023</v>
      </c>
      <c r="C26" s="182">
        <v>2024</v>
      </c>
      <c r="D26" s="67"/>
    </row>
    <row r="27" spans="1:5">
      <c r="A27" s="67" t="s">
        <v>67</v>
      </c>
      <c r="B27" s="67">
        <v>3493</v>
      </c>
      <c r="C27" s="67">
        <f>B18</f>
        <v>5517</v>
      </c>
      <c r="D27" s="67"/>
      <c r="E27" s="67"/>
    </row>
    <row r="28" spans="1:5">
      <c r="A28" s="67" t="s">
        <v>56</v>
      </c>
      <c r="B28" s="67">
        <v>10995</v>
      </c>
      <c r="D28" s="67"/>
      <c r="E28" s="67"/>
    </row>
    <row r="29" spans="1:5">
      <c r="A29" s="67" t="s">
        <v>57</v>
      </c>
      <c r="B29" s="67">
        <v>4879</v>
      </c>
      <c r="D29" s="67"/>
      <c r="E29" s="67"/>
    </row>
    <row r="30" spans="1:5">
      <c r="A30" s="67" t="s">
        <v>58</v>
      </c>
      <c r="B30" s="177">
        <v>3724</v>
      </c>
      <c r="C30" s="177"/>
      <c r="D30" s="177"/>
      <c r="E30" s="177"/>
    </row>
    <row r="31" spans="1:5">
      <c r="A31" s="67" t="s">
        <v>59</v>
      </c>
      <c r="B31" s="67">
        <v>3136</v>
      </c>
      <c r="D31" s="67"/>
    </row>
    <row r="32" spans="1:5">
      <c r="A32" s="67" t="s">
        <v>60</v>
      </c>
      <c r="B32" s="67">
        <v>4944</v>
      </c>
      <c r="D32" s="67"/>
    </row>
    <row r="33" spans="1:4">
      <c r="A33" s="67" t="s">
        <v>61</v>
      </c>
      <c r="B33" s="67">
        <v>9300</v>
      </c>
      <c r="D33" s="67"/>
    </row>
    <row r="34" spans="1:4">
      <c r="A34" s="67" t="s">
        <v>62</v>
      </c>
      <c r="B34" s="67">
        <v>6491</v>
      </c>
      <c r="D34" s="67"/>
    </row>
    <row r="35" spans="1:4">
      <c r="A35" s="67" t="s">
        <v>63</v>
      </c>
      <c r="B35" s="67">
        <v>9118</v>
      </c>
    </row>
    <row r="36" spans="1:4">
      <c r="A36" s="67" t="s">
        <v>64</v>
      </c>
      <c r="B36" s="67">
        <v>3703</v>
      </c>
    </row>
    <row r="37" spans="1:4">
      <c r="A37" s="67" t="s">
        <v>65</v>
      </c>
      <c r="B37" s="67">
        <v>6906</v>
      </c>
    </row>
    <row r="38" spans="1:4">
      <c r="A38" s="67" t="s">
        <v>66</v>
      </c>
      <c r="B38" s="67">
        <v>85323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2024-02-25T23:45:14Z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