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3\"/>
    </mc:Choice>
  </mc:AlternateContent>
  <xr:revisionPtr revIDLastSave="0" documentId="13_ncr:1_{84AC04CC-3AB7-4437-A87D-20D19303ABB0}" xr6:coauthVersionLast="47" xr6:coauthVersionMax="47" xr10:uidLastSave="{00000000-0000-0000-0000-000000000000}"/>
  <bookViews>
    <workbookView xWindow="-108" yWindow="-108" windowWidth="23256" windowHeight="12456" tabRatio="854" xr2:uid="{00000000-000D-0000-FFFF-FFFF00000000}"/>
  </bookViews>
  <sheets>
    <sheet name="Botswana" sheetId="25" r:id="rId1"/>
    <sheet name="Democratic Republic of Congo" sheetId="16" state="hidden" r:id="rId2"/>
    <sheet name="Ghana" sheetId="11" r:id="rId3"/>
    <sheet name="Ivory Coast" sheetId="14" r:id="rId4"/>
    <sheet name="Kenya" sheetId="10" r:id="rId5"/>
    <sheet name="Malawi" sheetId="17" state="hidden" r:id="rId6"/>
    <sheet name="Mauritius" sheetId="8" r:id="rId7"/>
    <sheet name="Nigeria" sheetId="18" r:id="rId8"/>
    <sheet name="South Africa" sheetId="19" r:id="rId9"/>
    <sheet name="Tanzania" sheetId="23" r:id="rId10"/>
    <sheet name="Togo" sheetId="12" r:id="rId11"/>
    <sheet name="Uganda" sheetId="24" r:id="rId12"/>
    <sheet name="Zimbabwe" sheetId="20" state="hidden" r:id="rId13"/>
    <sheet name="Summary" sheetId="4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45" i="19" l="1"/>
  <c r="O244" i="19"/>
  <c r="O142" i="19"/>
  <c r="O40" i="10" l="1"/>
  <c r="O13" i="10"/>
  <c r="O8" i="10"/>
  <c r="O26" i="10"/>
  <c r="O20" i="10"/>
  <c r="O58" i="19"/>
  <c r="P58" i="19"/>
  <c r="P42" i="19"/>
  <c r="P55" i="19"/>
  <c r="O55" i="19"/>
  <c r="P54" i="19"/>
  <c r="O54" i="19"/>
  <c r="P53" i="19"/>
  <c r="O53" i="19"/>
  <c r="P52" i="19"/>
  <c r="O52" i="19"/>
  <c r="P51" i="19"/>
  <c r="O51" i="19"/>
  <c r="P50" i="19"/>
  <c r="O50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O42" i="19"/>
  <c r="P41" i="19"/>
  <c r="O41" i="19"/>
  <c r="P40" i="19"/>
  <c r="O40" i="19"/>
  <c r="P39" i="19"/>
  <c r="O39" i="19"/>
  <c r="P95" i="19"/>
  <c r="O95" i="19"/>
  <c r="P94" i="19"/>
  <c r="O94" i="19"/>
  <c r="P93" i="19"/>
  <c r="O93" i="19"/>
  <c r="P92" i="19"/>
  <c r="O92" i="19"/>
  <c r="P91" i="19"/>
  <c r="O91" i="19"/>
  <c r="P90" i="19"/>
  <c r="O90" i="19"/>
  <c r="P89" i="19"/>
  <c r="O89" i="19"/>
  <c r="P88" i="19"/>
  <c r="O88" i="19"/>
  <c r="P87" i="19"/>
  <c r="O87" i="19"/>
  <c r="P69" i="19"/>
  <c r="O69" i="19"/>
  <c r="P68" i="19"/>
  <c r="O68" i="19"/>
  <c r="P67" i="19"/>
  <c r="O67" i="19"/>
  <c r="P66" i="19"/>
  <c r="O66" i="19"/>
  <c r="P65" i="19"/>
  <c r="O65" i="19"/>
  <c r="P64" i="19"/>
  <c r="O64" i="19"/>
  <c r="P63" i="19"/>
  <c r="O63" i="19"/>
  <c r="P62" i="19"/>
  <c r="O62" i="19"/>
  <c r="P61" i="19"/>
  <c r="O61" i="19"/>
  <c r="P60" i="19"/>
  <c r="O60" i="19"/>
  <c r="P59" i="19"/>
  <c r="O59" i="19"/>
  <c r="P57" i="19"/>
  <c r="O57" i="19"/>
  <c r="P56" i="19"/>
  <c r="O56" i="19"/>
  <c r="P38" i="19"/>
  <c r="O38" i="19"/>
  <c r="P37" i="19"/>
  <c r="O37" i="19"/>
  <c r="P36" i="19"/>
  <c r="O36" i="19"/>
  <c r="P80" i="19"/>
  <c r="O80" i="19"/>
  <c r="P79" i="19"/>
  <c r="O79" i="19"/>
  <c r="P78" i="19"/>
  <c r="O78" i="19"/>
  <c r="P77" i="19"/>
  <c r="O77" i="19"/>
  <c r="P76" i="19"/>
  <c r="O76" i="19"/>
  <c r="P75" i="19"/>
  <c r="O75" i="19"/>
  <c r="P74" i="19"/>
  <c r="O74" i="19"/>
  <c r="P73" i="19"/>
  <c r="O73" i="19"/>
  <c r="P72" i="19"/>
  <c r="O72" i="19"/>
  <c r="P71" i="19"/>
  <c r="O71" i="19"/>
  <c r="P70" i="19"/>
  <c r="O70" i="19"/>
  <c r="P263" i="19"/>
  <c r="O263" i="19"/>
  <c r="P262" i="19"/>
  <c r="O262" i="19"/>
  <c r="P261" i="19"/>
  <c r="O261" i="19"/>
  <c r="P260" i="19"/>
  <c r="O260" i="19"/>
  <c r="P259" i="19"/>
  <c r="O259" i="19"/>
  <c r="P258" i="19"/>
  <c r="O258" i="19"/>
  <c r="P250" i="19"/>
  <c r="O250" i="19"/>
  <c r="P249" i="19"/>
  <c r="O249" i="19"/>
  <c r="P248" i="19"/>
  <c r="O248" i="19"/>
  <c r="P247" i="19"/>
  <c r="O247" i="19"/>
  <c r="P246" i="19"/>
  <c r="O246" i="19"/>
  <c r="P245" i="19"/>
  <c r="P244" i="19"/>
  <c r="P243" i="19"/>
  <c r="O243" i="19"/>
  <c r="P242" i="19"/>
  <c r="O242" i="19"/>
  <c r="P241" i="19"/>
  <c r="O241" i="19"/>
  <c r="P240" i="19"/>
  <c r="O240" i="19"/>
  <c r="P239" i="19"/>
  <c r="O239" i="19"/>
  <c r="P238" i="19"/>
  <c r="O238" i="19"/>
  <c r="P237" i="19"/>
  <c r="O237" i="19"/>
  <c r="P236" i="19"/>
  <c r="O236" i="19"/>
  <c r="P235" i="19"/>
  <c r="O235" i="19"/>
  <c r="P234" i="19"/>
  <c r="O234" i="19"/>
  <c r="P233" i="19"/>
  <c r="O233" i="19"/>
  <c r="P257" i="19"/>
  <c r="O257" i="19"/>
  <c r="P256" i="19"/>
  <c r="O256" i="19"/>
  <c r="P255" i="19"/>
  <c r="O255" i="19"/>
  <c r="P254" i="19"/>
  <c r="O254" i="19"/>
  <c r="P253" i="19"/>
  <c r="O253" i="19"/>
  <c r="P252" i="19"/>
  <c r="O252" i="19"/>
  <c r="P251" i="19"/>
  <c r="O251" i="19"/>
  <c r="P13" i="25"/>
  <c r="O13" i="25"/>
  <c r="P12" i="25"/>
  <c r="O12" i="25"/>
  <c r="P11" i="25"/>
  <c r="O11" i="25"/>
  <c r="P167" i="19"/>
  <c r="O167" i="19"/>
  <c r="P166" i="19"/>
  <c r="O166" i="19"/>
  <c r="P165" i="19"/>
  <c r="O165" i="19"/>
  <c r="P164" i="19"/>
  <c r="O164" i="19"/>
  <c r="P163" i="19"/>
  <c r="O163" i="19"/>
  <c r="P162" i="19"/>
  <c r="O162" i="19"/>
  <c r="P161" i="19"/>
  <c r="O161" i="19"/>
  <c r="P160" i="19"/>
  <c r="O160" i="19"/>
  <c r="P159" i="19"/>
  <c r="O159" i="19"/>
  <c r="P158" i="19"/>
  <c r="O158" i="19"/>
  <c r="P157" i="19"/>
  <c r="O157" i="19"/>
  <c r="P156" i="19"/>
  <c r="O156" i="19"/>
  <c r="P179" i="19"/>
  <c r="O179" i="19"/>
  <c r="P178" i="19"/>
  <c r="O178" i="19"/>
  <c r="P177" i="19"/>
  <c r="O177" i="19"/>
  <c r="P176" i="19"/>
  <c r="O176" i="19"/>
  <c r="P175" i="19"/>
  <c r="O175" i="19"/>
  <c r="P174" i="19"/>
  <c r="O174" i="19"/>
  <c r="P173" i="19"/>
  <c r="O173" i="19"/>
  <c r="P172" i="19"/>
  <c r="O172" i="19"/>
  <c r="P171" i="19"/>
  <c r="O171" i="19"/>
  <c r="P170" i="19"/>
  <c r="O170" i="19"/>
  <c r="P169" i="19"/>
  <c r="O169" i="19"/>
  <c r="P168" i="19"/>
  <c r="O168" i="19"/>
  <c r="P191" i="19"/>
  <c r="O191" i="19"/>
  <c r="P190" i="19"/>
  <c r="O190" i="19"/>
  <c r="P189" i="19"/>
  <c r="O189" i="19"/>
  <c r="P188" i="19"/>
  <c r="O188" i="19"/>
  <c r="P187" i="19"/>
  <c r="O187" i="19"/>
  <c r="P186" i="19"/>
  <c r="O186" i="19"/>
  <c r="P185" i="19"/>
  <c r="O185" i="19"/>
  <c r="P184" i="19"/>
  <c r="O184" i="19"/>
  <c r="P183" i="19"/>
  <c r="O183" i="19"/>
  <c r="P182" i="19"/>
  <c r="O182" i="19"/>
  <c r="P181" i="19"/>
  <c r="O181" i="19"/>
  <c r="P180" i="19"/>
  <c r="O180" i="19"/>
  <c r="P203" i="19"/>
  <c r="O203" i="19"/>
  <c r="P202" i="19"/>
  <c r="O202" i="19"/>
  <c r="P201" i="19"/>
  <c r="O201" i="19"/>
  <c r="P200" i="19"/>
  <c r="O200" i="19"/>
  <c r="P199" i="19"/>
  <c r="O199" i="19"/>
  <c r="P198" i="19"/>
  <c r="O198" i="19"/>
  <c r="P197" i="19"/>
  <c r="O197" i="19"/>
  <c r="P196" i="19"/>
  <c r="O196" i="19"/>
  <c r="P195" i="19"/>
  <c r="O195" i="19"/>
  <c r="P194" i="19"/>
  <c r="O194" i="19"/>
  <c r="P193" i="19"/>
  <c r="O193" i="19"/>
  <c r="P192" i="19"/>
  <c r="O192" i="19"/>
  <c r="P204" i="19"/>
  <c r="O204" i="19"/>
  <c r="P13" i="12"/>
  <c r="O13" i="12"/>
  <c r="P12" i="12"/>
  <c r="O12" i="12"/>
  <c r="P11" i="12"/>
  <c r="O11" i="12"/>
  <c r="P10" i="12"/>
  <c r="O10" i="12"/>
  <c r="P15" i="12"/>
  <c r="O15" i="12"/>
  <c r="P14" i="12"/>
  <c r="O14" i="12"/>
  <c r="P17" i="12"/>
  <c r="O17" i="12"/>
  <c r="N24" i="18"/>
  <c r="M24" i="18"/>
  <c r="L24" i="18"/>
  <c r="K24" i="18"/>
  <c r="J24" i="18"/>
  <c r="I24" i="18"/>
  <c r="H24" i="18"/>
  <c r="G24" i="18"/>
  <c r="F24" i="18"/>
  <c r="E24" i="18"/>
  <c r="D24" i="18"/>
  <c r="C24" i="18"/>
  <c r="P23" i="18"/>
  <c r="O23" i="18"/>
  <c r="P22" i="18"/>
  <c r="O22" i="18"/>
  <c r="P21" i="18"/>
  <c r="O21" i="18"/>
  <c r="P20" i="18"/>
  <c r="P24" i="18" s="1"/>
  <c r="O20" i="18"/>
  <c r="N39" i="18"/>
  <c r="M39" i="18"/>
  <c r="L39" i="18"/>
  <c r="K39" i="18"/>
  <c r="J39" i="18"/>
  <c r="I39" i="18"/>
  <c r="H39" i="18"/>
  <c r="G39" i="18"/>
  <c r="F39" i="18"/>
  <c r="E39" i="18"/>
  <c r="D39" i="18"/>
  <c r="C39" i="18"/>
  <c r="P38" i="18"/>
  <c r="O38" i="18"/>
  <c r="P37" i="18"/>
  <c r="O37" i="18"/>
  <c r="P36" i="18"/>
  <c r="O36" i="18"/>
  <c r="P35" i="18"/>
  <c r="O35" i="18"/>
  <c r="O35" i="19"/>
  <c r="O264" i="19"/>
  <c r="O39" i="18" l="1"/>
  <c r="O24" i="18"/>
  <c r="P39" i="18"/>
  <c r="F214" i="19"/>
  <c r="C5" i="4"/>
  <c r="B5" i="4"/>
  <c r="N20" i="25"/>
  <c r="M20" i="25"/>
  <c r="L20" i="25"/>
  <c r="K20" i="25"/>
  <c r="J20" i="25"/>
  <c r="I20" i="25"/>
  <c r="H20" i="25"/>
  <c r="G20" i="25"/>
  <c r="F20" i="25"/>
  <c r="E20" i="25"/>
  <c r="D20" i="25"/>
  <c r="C20" i="25"/>
  <c r="P19" i="25"/>
  <c r="O19" i="25"/>
  <c r="P18" i="25"/>
  <c r="O18" i="25"/>
  <c r="P17" i="25"/>
  <c r="O17" i="25"/>
  <c r="P16" i="25"/>
  <c r="O16" i="25"/>
  <c r="P15" i="25"/>
  <c r="O15" i="25"/>
  <c r="P14" i="25"/>
  <c r="O14" i="25"/>
  <c r="P10" i="25"/>
  <c r="O10" i="25"/>
  <c r="P9" i="25"/>
  <c r="O9" i="25"/>
  <c r="O225" i="19"/>
  <c r="O210" i="19"/>
  <c r="O102" i="19"/>
  <c r="O15" i="17"/>
  <c r="O16" i="10"/>
  <c r="P20" i="25" l="1"/>
  <c r="C4" i="4" s="1"/>
  <c r="O20" i="25"/>
  <c r="B4" i="4" s="1"/>
  <c r="F206" i="19"/>
  <c r="P13" i="17"/>
  <c r="O13" i="17"/>
  <c r="P12" i="17"/>
  <c r="O12" i="17"/>
  <c r="P11" i="17"/>
  <c r="O11" i="17"/>
  <c r="P10" i="17"/>
  <c r="O10" i="17"/>
  <c r="P15" i="17"/>
  <c r="P14" i="17"/>
  <c r="O14" i="17"/>
  <c r="P86" i="19"/>
  <c r="O86" i="19"/>
  <c r="P85" i="19"/>
  <c r="O85" i="19"/>
  <c r="P84" i="19"/>
  <c r="O84" i="19"/>
  <c r="P83" i="19"/>
  <c r="O83" i="19"/>
  <c r="P82" i="19"/>
  <c r="O82" i="19"/>
  <c r="P81" i="19"/>
  <c r="O81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P12" i="23" s="1"/>
  <c r="C13" i="4" s="1"/>
  <c r="O9" i="23"/>
  <c r="O12" i="23" s="1"/>
  <c r="B13" i="4" s="1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O35" i="10"/>
  <c r="P34" i="10"/>
  <c r="P36" i="10" s="1"/>
  <c r="O34" i="10"/>
  <c r="O36" i="10" s="1"/>
  <c r="P19" i="10"/>
  <c r="O19" i="10"/>
  <c r="P18" i="10"/>
  <c r="O18" i="10"/>
  <c r="P17" i="10"/>
  <c r="O17" i="10"/>
  <c r="P16" i="10"/>
  <c r="P15" i="10"/>
  <c r="O15" i="10"/>
  <c r="P14" i="10"/>
  <c r="O14" i="10"/>
  <c r="P13" i="10"/>
  <c r="P12" i="10"/>
  <c r="O12" i="10"/>
  <c r="P11" i="10"/>
  <c r="O11" i="10"/>
  <c r="P10" i="10"/>
  <c r="O10" i="10"/>
  <c r="P9" i="10"/>
  <c r="O9" i="10"/>
  <c r="N46" i="18"/>
  <c r="M46" i="18"/>
  <c r="L46" i="18"/>
  <c r="K46" i="18"/>
  <c r="J46" i="18"/>
  <c r="I46" i="18"/>
  <c r="H46" i="18"/>
  <c r="G46" i="18"/>
  <c r="F46" i="18"/>
  <c r="E46" i="18"/>
  <c r="D46" i="18"/>
  <c r="C46" i="18"/>
  <c r="P45" i="18"/>
  <c r="O45" i="18"/>
  <c r="P44" i="18"/>
  <c r="O44" i="18"/>
  <c r="P43" i="18"/>
  <c r="O43" i="18"/>
  <c r="P29" i="18"/>
  <c r="O29" i="18"/>
  <c r="P264" i="19"/>
  <c r="P54" i="8"/>
  <c r="O54" i="8"/>
  <c r="P53" i="8"/>
  <c r="O53" i="8"/>
  <c r="P52" i="8"/>
  <c r="O52" i="8"/>
  <c r="P51" i="8"/>
  <c r="O51" i="8"/>
  <c r="P50" i="8"/>
  <c r="O50" i="8"/>
  <c r="P49" i="8"/>
  <c r="O49" i="8"/>
  <c r="P48" i="8"/>
  <c r="O48" i="8"/>
  <c r="P47" i="8"/>
  <c r="O47" i="8"/>
  <c r="P56" i="8"/>
  <c r="O56" i="8"/>
  <c r="P55" i="8"/>
  <c r="O55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33" i="8"/>
  <c r="O33" i="8"/>
  <c r="P32" i="8"/>
  <c r="O32" i="8"/>
  <c r="N58" i="8"/>
  <c r="M58" i="8"/>
  <c r="L58" i="8"/>
  <c r="K58" i="8"/>
  <c r="J58" i="8"/>
  <c r="I58" i="8"/>
  <c r="H58" i="8"/>
  <c r="G58" i="8"/>
  <c r="F58" i="8"/>
  <c r="E58" i="8"/>
  <c r="D58" i="8"/>
  <c r="C58" i="8"/>
  <c r="P57" i="8"/>
  <c r="O57" i="8"/>
  <c r="P46" i="8"/>
  <c r="O46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29" i="19"/>
  <c r="O29" i="19"/>
  <c r="P28" i="19"/>
  <c r="O28" i="19"/>
  <c r="P16" i="17"/>
  <c r="P9" i="17"/>
  <c r="P18" i="12"/>
  <c r="P16" i="12"/>
  <c r="P9" i="12"/>
  <c r="P142" i="19"/>
  <c r="P97" i="19"/>
  <c r="P96" i="19"/>
  <c r="P35" i="19"/>
  <c r="P15" i="18"/>
  <c r="P14" i="18"/>
  <c r="P30" i="18"/>
  <c r="P28" i="18"/>
  <c r="P9" i="18"/>
  <c r="P8" i="18"/>
  <c r="P7" i="18"/>
  <c r="P41" i="8"/>
  <c r="P40" i="8"/>
  <c r="P39" i="8"/>
  <c r="P34" i="8"/>
  <c r="P7" i="8"/>
  <c r="P9" i="20"/>
  <c r="P13" i="14"/>
  <c r="P12" i="14"/>
  <c r="P11" i="14"/>
  <c r="P10" i="14"/>
  <c r="P9" i="14"/>
  <c r="P10" i="16"/>
  <c r="P9" i="16"/>
  <c r="P9" i="11"/>
  <c r="P8" i="11"/>
  <c r="P27" i="10"/>
  <c r="P26" i="10"/>
  <c r="P24" i="10"/>
  <c r="P23" i="10"/>
  <c r="P22" i="10"/>
  <c r="P21" i="10"/>
  <c r="P20" i="10"/>
  <c r="P8" i="10"/>
  <c r="O12" i="24" l="1"/>
  <c r="B15" i="4" s="1"/>
  <c r="P12" i="24"/>
  <c r="C15" i="4" s="1"/>
  <c r="O46" i="18"/>
  <c r="P46" i="18"/>
  <c r="P58" i="8"/>
  <c r="O58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116" i="19"/>
  <c r="P116" i="19"/>
  <c r="O117" i="19"/>
  <c r="P117" i="19"/>
  <c r="O118" i="19"/>
  <c r="P118" i="19"/>
  <c r="O119" i="19"/>
  <c r="P119" i="19"/>
  <c r="O120" i="19"/>
  <c r="P120" i="19"/>
  <c r="O121" i="19"/>
  <c r="P121" i="19"/>
  <c r="O122" i="19"/>
  <c r="P122" i="19"/>
  <c r="O123" i="19"/>
  <c r="P123" i="19"/>
  <c r="O124" i="19"/>
  <c r="P124" i="19"/>
  <c r="O125" i="19"/>
  <c r="P125" i="19"/>
  <c r="O126" i="19"/>
  <c r="P126" i="19"/>
  <c r="O127" i="19"/>
  <c r="P127" i="19"/>
  <c r="O128" i="19"/>
  <c r="P128" i="19"/>
  <c r="O129" i="19"/>
  <c r="P129" i="19"/>
  <c r="O130" i="19"/>
  <c r="P130" i="19"/>
  <c r="O131" i="19"/>
  <c r="P131" i="19"/>
  <c r="O132" i="19"/>
  <c r="P132" i="19"/>
  <c r="O133" i="19"/>
  <c r="P133" i="19"/>
  <c r="O134" i="19"/>
  <c r="P134" i="19"/>
  <c r="O135" i="19"/>
  <c r="P135" i="19"/>
  <c r="O136" i="19"/>
  <c r="P136" i="19"/>
  <c r="O137" i="19"/>
  <c r="P137" i="19"/>
  <c r="C138" i="19"/>
  <c r="D138" i="19"/>
  <c r="E138" i="19"/>
  <c r="F138" i="19"/>
  <c r="G138" i="19"/>
  <c r="H138" i="19"/>
  <c r="I138" i="19"/>
  <c r="J138" i="19"/>
  <c r="K138" i="19"/>
  <c r="L138" i="19"/>
  <c r="M138" i="19"/>
  <c r="N138" i="19"/>
  <c r="O110" i="19"/>
  <c r="P110" i="19"/>
  <c r="O111" i="19"/>
  <c r="P111" i="19"/>
  <c r="C112" i="19"/>
  <c r="D112" i="19"/>
  <c r="E112" i="19"/>
  <c r="F112" i="19"/>
  <c r="G112" i="19"/>
  <c r="H112" i="19"/>
  <c r="I112" i="19"/>
  <c r="J112" i="19"/>
  <c r="K112" i="19"/>
  <c r="L112" i="19"/>
  <c r="M112" i="19"/>
  <c r="N112" i="19"/>
  <c r="P11" i="19" l="1"/>
  <c r="O11" i="19"/>
  <c r="P112" i="19"/>
  <c r="P138" i="19"/>
  <c r="O138" i="19"/>
  <c r="O112" i="19"/>
  <c r="O27" i="10" l="1"/>
  <c r="O25" i="10"/>
  <c r="O24" i="10"/>
  <c r="O23" i="10"/>
  <c r="O22" i="10"/>
  <c r="P48" i="10" l="1"/>
  <c r="P47" i="10"/>
  <c r="P46" i="10"/>
  <c r="P41" i="10"/>
  <c r="P40" i="10"/>
  <c r="P29" i="10"/>
  <c r="P28" i="10"/>
  <c r="P25" i="10"/>
  <c r="P272" i="19"/>
  <c r="P271" i="19"/>
  <c r="P270" i="19"/>
  <c r="P265" i="19"/>
  <c r="P232" i="19"/>
  <c r="P227" i="19"/>
  <c r="P226" i="19"/>
  <c r="P225" i="19"/>
  <c r="P220" i="19"/>
  <c r="P219" i="19"/>
  <c r="P218" i="19"/>
  <c r="P213" i="19"/>
  <c r="P212" i="19"/>
  <c r="P211" i="19"/>
  <c r="P210" i="19"/>
  <c r="P205" i="19"/>
  <c r="P155" i="19"/>
  <c r="P150" i="19"/>
  <c r="P149" i="19"/>
  <c r="P144" i="19"/>
  <c r="P143" i="19"/>
  <c r="P105" i="19"/>
  <c r="P104" i="19"/>
  <c r="P103" i="19"/>
  <c r="P102" i="19"/>
  <c r="P30" i="19"/>
  <c r="P15" i="19"/>
  <c r="O15" i="19"/>
  <c r="O103" i="19" l="1"/>
  <c r="O226" i="19" l="1"/>
  <c r="O7" i="8" l="1"/>
  <c r="N214" i="19" l="1"/>
  <c r="M214" i="19"/>
  <c r="L214" i="19"/>
  <c r="K214" i="19"/>
  <c r="J214" i="19"/>
  <c r="I214" i="19"/>
  <c r="H214" i="19"/>
  <c r="G214" i="19"/>
  <c r="E214" i="19"/>
  <c r="D214" i="19"/>
  <c r="C214" i="19"/>
  <c r="O213" i="19"/>
  <c r="O212" i="19"/>
  <c r="O211" i="19"/>
  <c r="P214" i="19" l="1"/>
  <c r="O214" i="19"/>
  <c r="O104" i="19"/>
  <c r="O97" i="19" l="1"/>
  <c r="O96" i="19"/>
  <c r="E98" i="19"/>
  <c r="F98" i="19"/>
  <c r="G98" i="19"/>
  <c r="H98" i="19"/>
  <c r="I98" i="19"/>
  <c r="J98" i="19"/>
  <c r="K98" i="19"/>
  <c r="L98" i="19"/>
  <c r="M98" i="19"/>
  <c r="N98" i="19"/>
  <c r="E106" i="19"/>
  <c r="F106" i="19"/>
  <c r="G106" i="19"/>
  <c r="H106" i="19"/>
  <c r="I106" i="19"/>
  <c r="J106" i="19"/>
  <c r="K106" i="19"/>
  <c r="L106" i="19"/>
  <c r="M106" i="19"/>
  <c r="N106" i="19"/>
  <c r="O219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228" i="19"/>
  <c r="M228" i="19"/>
  <c r="L228" i="19"/>
  <c r="K228" i="19"/>
  <c r="J228" i="19"/>
  <c r="I228" i="19"/>
  <c r="H228" i="19"/>
  <c r="G228" i="19"/>
  <c r="F228" i="19"/>
  <c r="E228" i="19"/>
  <c r="D228" i="19"/>
  <c r="C228" i="19"/>
  <c r="O227" i="19"/>
  <c r="N206" i="19"/>
  <c r="M206" i="19"/>
  <c r="L206" i="19"/>
  <c r="K206" i="19"/>
  <c r="J206" i="19"/>
  <c r="I206" i="19"/>
  <c r="H206" i="19"/>
  <c r="G206" i="19"/>
  <c r="E206" i="19"/>
  <c r="D206" i="19"/>
  <c r="C206" i="19"/>
  <c r="O205" i="19"/>
  <c r="O155" i="19"/>
  <c r="D98" i="19"/>
  <c r="C98" i="19"/>
  <c r="N266" i="19"/>
  <c r="M266" i="19"/>
  <c r="L266" i="19"/>
  <c r="K266" i="19"/>
  <c r="J266" i="19"/>
  <c r="I266" i="19"/>
  <c r="H266" i="19"/>
  <c r="G266" i="19"/>
  <c r="F266" i="19"/>
  <c r="E266" i="19"/>
  <c r="D266" i="19"/>
  <c r="C266" i="19"/>
  <c r="O265" i="19"/>
  <c r="O232" i="19"/>
  <c r="O143" i="19"/>
  <c r="O9" i="16"/>
  <c r="N273" i="19"/>
  <c r="M273" i="19"/>
  <c r="L273" i="19"/>
  <c r="K273" i="19"/>
  <c r="J273" i="19"/>
  <c r="I273" i="19"/>
  <c r="H273" i="19"/>
  <c r="G273" i="19"/>
  <c r="F273" i="19"/>
  <c r="E273" i="19"/>
  <c r="D273" i="19"/>
  <c r="C273" i="19"/>
  <c r="O272" i="19"/>
  <c r="O271" i="19"/>
  <c r="O270" i="19"/>
  <c r="N221" i="19"/>
  <c r="M221" i="19"/>
  <c r="L221" i="19"/>
  <c r="K221" i="19"/>
  <c r="J221" i="19"/>
  <c r="I221" i="19"/>
  <c r="H221" i="19"/>
  <c r="G221" i="19"/>
  <c r="F221" i="19"/>
  <c r="E221" i="19"/>
  <c r="D221" i="19"/>
  <c r="C221" i="19"/>
  <c r="O220" i="19"/>
  <c r="O218" i="19"/>
  <c r="N151" i="19"/>
  <c r="M151" i="19"/>
  <c r="L151" i="19"/>
  <c r="K151" i="19"/>
  <c r="J151" i="19"/>
  <c r="I151" i="19"/>
  <c r="H151" i="19"/>
  <c r="G151" i="19"/>
  <c r="F151" i="19"/>
  <c r="E151" i="19"/>
  <c r="D151" i="19"/>
  <c r="C151" i="19"/>
  <c r="O150" i="19"/>
  <c r="O149" i="19"/>
  <c r="N145" i="19"/>
  <c r="M145" i="19"/>
  <c r="L145" i="19"/>
  <c r="K145" i="19"/>
  <c r="J145" i="19"/>
  <c r="I145" i="19"/>
  <c r="H145" i="19"/>
  <c r="G145" i="19"/>
  <c r="F145" i="19"/>
  <c r="E145" i="19"/>
  <c r="D145" i="19"/>
  <c r="C145" i="19"/>
  <c r="O144" i="19"/>
  <c r="D106" i="19"/>
  <c r="C106" i="19"/>
  <c r="O105" i="19"/>
  <c r="N31" i="19"/>
  <c r="M31" i="19"/>
  <c r="L31" i="19"/>
  <c r="K31" i="19"/>
  <c r="J31" i="19"/>
  <c r="I31" i="19"/>
  <c r="H31" i="19"/>
  <c r="G31" i="19"/>
  <c r="F31" i="19"/>
  <c r="E31" i="19"/>
  <c r="D31" i="19"/>
  <c r="C31" i="19"/>
  <c r="O30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28" i="18"/>
  <c r="P31" i="18"/>
  <c r="O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14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35" i="8"/>
  <c r="N30" i="10"/>
  <c r="M30" i="10"/>
  <c r="L30" i="10"/>
  <c r="K30" i="10"/>
  <c r="J30" i="10"/>
  <c r="I30" i="10"/>
  <c r="H30" i="10"/>
  <c r="G30" i="10"/>
  <c r="F30" i="10"/>
  <c r="E30" i="10"/>
  <c r="D30" i="10"/>
  <c r="C30" i="10"/>
  <c r="N49" i="10"/>
  <c r="M49" i="10"/>
  <c r="L49" i="10"/>
  <c r="K49" i="10"/>
  <c r="J49" i="10"/>
  <c r="I49" i="10"/>
  <c r="H49" i="10"/>
  <c r="G49" i="10"/>
  <c r="F49" i="10"/>
  <c r="E49" i="10"/>
  <c r="D49" i="10"/>
  <c r="C49" i="10"/>
  <c r="O48" i="10"/>
  <c r="O47" i="10"/>
  <c r="O46" i="10"/>
  <c r="O28" i="10"/>
  <c r="O21" i="10"/>
  <c r="O29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P18" i="16" s="1"/>
  <c r="O16" i="16"/>
  <c r="P15" i="16"/>
  <c r="O15" i="16"/>
  <c r="P14" i="16"/>
  <c r="O14" i="16"/>
  <c r="P13" i="16"/>
  <c r="O13" i="16"/>
  <c r="P12" i="16"/>
  <c r="O12" i="16"/>
  <c r="P11" i="16"/>
  <c r="O11" i="16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34" i="8"/>
  <c r="O9" i="12"/>
  <c r="O16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42" i="10"/>
  <c r="M42" i="10"/>
  <c r="L42" i="10"/>
  <c r="K42" i="10"/>
  <c r="J42" i="10"/>
  <c r="I42" i="10"/>
  <c r="H42" i="10"/>
  <c r="G42" i="10"/>
  <c r="F42" i="10"/>
  <c r="E42" i="10"/>
  <c r="D42" i="10"/>
  <c r="C42" i="10"/>
  <c r="O41" i="10"/>
  <c r="N10" i="11"/>
  <c r="M10" i="11"/>
  <c r="L10" i="11"/>
  <c r="K10" i="11"/>
  <c r="J10" i="11"/>
  <c r="I10" i="11"/>
  <c r="H10" i="11"/>
  <c r="G10" i="11"/>
  <c r="F10" i="11"/>
  <c r="E10" i="11"/>
  <c r="D10" i="11"/>
  <c r="C10" i="11"/>
  <c r="O9" i="11"/>
  <c r="O8" i="11"/>
  <c r="N42" i="8"/>
  <c r="M42" i="8"/>
  <c r="L42" i="8"/>
  <c r="K42" i="8"/>
  <c r="J42" i="8"/>
  <c r="I42" i="8"/>
  <c r="H42" i="8"/>
  <c r="G42" i="8"/>
  <c r="F42" i="8"/>
  <c r="E42" i="8"/>
  <c r="D42" i="8"/>
  <c r="C42" i="8"/>
  <c r="O41" i="8"/>
  <c r="O40" i="8"/>
  <c r="O39" i="8"/>
  <c r="N35" i="8"/>
  <c r="M35" i="8"/>
  <c r="L35" i="8"/>
  <c r="K35" i="8"/>
  <c r="J35" i="8"/>
  <c r="I35" i="8"/>
  <c r="H35" i="8"/>
  <c r="F35" i="8"/>
  <c r="E35" i="8"/>
  <c r="D35" i="8"/>
  <c r="C35" i="8"/>
  <c r="P17" i="17"/>
  <c r="C9" i="4" s="1"/>
  <c r="O18" i="16" l="1"/>
  <c r="O42" i="8"/>
  <c r="O49" i="10"/>
  <c r="O14" i="14"/>
  <c r="B7" i="4" s="1"/>
  <c r="P14" i="14"/>
  <c r="C7" i="4" s="1"/>
  <c r="P10" i="11"/>
  <c r="C6" i="4" s="1"/>
  <c r="O42" i="10"/>
  <c r="P30" i="10"/>
  <c r="P42" i="10"/>
  <c r="O30" i="10"/>
  <c r="O17" i="17"/>
  <c r="B9" i="4" s="1"/>
  <c r="O10" i="11"/>
  <c r="B6" i="4" s="1"/>
  <c r="P19" i="12"/>
  <c r="C14" i="4" s="1"/>
  <c r="O19" i="12"/>
  <c r="B14" i="4" s="1"/>
  <c r="P35" i="8"/>
  <c r="P42" i="8"/>
  <c r="O228" i="19"/>
  <c r="P206" i="19"/>
  <c r="P49" i="10"/>
  <c r="O35" i="8"/>
  <c r="P16" i="18"/>
  <c r="P10" i="18"/>
  <c r="P50" i="18" s="1"/>
  <c r="O16" i="18"/>
  <c r="O10" i="18"/>
  <c r="O31" i="18"/>
  <c r="O273" i="19"/>
  <c r="O145" i="19"/>
  <c r="O31" i="19"/>
  <c r="P98" i="19"/>
  <c r="P106" i="19"/>
  <c r="P266" i="19"/>
  <c r="O221" i="19"/>
  <c r="O151" i="19"/>
  <c r="P151" i="19"/>
  <c r="O106" i="19"/>
  <c r="P221" i="19"/>
  <c r="O98" i="19"/>
  <c r="O266" i="19"/>
  <c r="P228" i="19"/>
  <c r="P273" i="19"/>
  <c r="P145" i="19"/>
  <c r="O206" i="19"/>
  <c r="P31" i="19"/>
  <c r="P61" i="8" l="1"/>
  <c r="O50" i="18"/>
  <c r="P275" i="19"/>
  <c r="C12" i="4" s="1"/>
  <c r="O275" i="19"/>
  <c r="B12" i="4" s="1"/>
  <c r="O61" i="8"/>
  <c r="O51" i="10"/>
  <c r="B8" i="4" s="1"/>
  <c r="P51" i="10"/>
  <c r="C8" i="4" s="1"/>
  <c r="B11" i="4"/>
  <c r="C11" i="4"/>
  <c r="B10" i="4"/>
  <c r="C10" i="4"/>
  <c r="B18" i="4" l="1"/>
  <c r="C38" i="4" s="1"/>
  <c r="C18" i="4"/>
</calcChain>
</file>

<file path=xl/sharedStrings.xml><?xml version="1.0" encoding="utf-8"?>
<sst xmlns="http://schemas.openxmlformats.org/spreadsheetml/2006/main" count="620" uniqueCount="323">
  <si>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</si>
  <si>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</si>
  <si>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</si>
  <si>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</si>
  <si>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</si>
  <si>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</si>
  <si>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</si>
  <si>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</si>
  <si>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</si>
  <si>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</si>
  <si>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</si>
  <si>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</si>
  <si>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</si>
  <si>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</si>
  <si>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</si>
  <si>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</si>
  <si>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</si>
  <si>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</si>
  <si>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</si>
  <si>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</si>
  <si>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</si>
  <si>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</si>
  <si>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</si>
  <si>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</si>
  <si>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</si>
  <si>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</si>
  <si>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</si>
  <si>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</si>
  <si>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</si>
  <si>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</si>
  <si>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</si>
  <si>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</si>
  <si>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</si>
  <si>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</si>
  <si>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</si>
  <si>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</si>
  <si>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</si>
  <si>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</si>
  <si>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</si>
  <si>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</si>
  <si>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</si>
  <si>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</si>
  <si>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</si>
  <si>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</si>
  <si>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</si>
  <si>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</si>
  <si>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</si>
  <si>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</si>
  <si>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</si>
  <si>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</si>
  <si>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</si>
  <si>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</si>
  <si>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</si>
  <si>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</si>
  <si>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</si>
  <si>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</si>
  <si>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</si>
  <si>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</si>
  <si>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</si>
  <si>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</si>
  <si>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</si>
  <si>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</si>
  <si>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</si>
  <si>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</si>
  <si>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</si>
  <si>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</si>
  <si>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</si>
  <si>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</si>
  <si>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</si>
  <si>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 xml:space="preserve">MONTH :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</si>
  <si>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</si>
  <si>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</si>
  <si>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</si>
  <si>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</si>
  <si>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</si>
  <si>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</si>
  <si>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</si>
  <si>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</si>
  <si>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</si>
  <si>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</si>
  <si>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</si>
  <si>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</si>
  <si>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</si>
  <si>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</si>
  <si>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</si>
  <si>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</si>
  <si>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ISKCON MAFIKENG</t>
  </si>
  <si>
    <t>ISKCON ABEOKUTA</t>
  </si>
  <si>
    <t>Bimal Prabhu</t>
  </si>
  <si>
    <t>Acyuta Kesava Dasa</t>
  </si>
  <si>
    <t>Congregation</t>
  </si>
  <si>
    <t>MONTH : December 2023</t>
  </si>
  <si>
    <t>ISKCON JOS</t>
  </si>
  <si>
    <t>ISKCON OTA</t>
  </si>
  <si>
    <t>ATMA TATTVA PRABHU</t>
  </si>
  <si>
    <t>JATAYU PRABHU</t>
  </si>
  <si>
    <t>AKINCANA PRABHU</t>
  </si>
  <si>
    <t>KARUNA MAYI DEVI DASI</t>
  </si>
  <si>
    <t>BHAKATA RAPHAEL</t>
  </si>
  <si>
    <t>BHAKTA ABOU</t>
  </si>
  <si>
    <t>TEMPLE</t>
  </si>
  <si>
    <t>Satrughna Das</t>
  </si>
  <si>
    <t>Mathilda devi dasi</t>
  </si>
  <si>
    <t>Temple Sankirtan</t>
  </si>
  <si>
    <t>Prabhanu Prabhu</t>
  </si>
  <si>
    <t>Ramsharan das</t>
  </si>
  <si>
    <t>Book Table NJP</t>
  </si>
  <si>
    <t>Harinama Ananda Group</t>
  </si>
  <si>
    <t>Kirtan Vibhishana Veer</t>
  </si>
  <si>
    <t>Giftshop</t>
  </si>
  <si>
    <t>Ishvara Puri Prabhu (Doc)</t>
  </si>
  <si>
    <t>Radhe Radhe</t>
  </si>
  <si>
    <t xml:space="preserve">Rishern </t>
  </si>
  <si>
    <t>Raghunath Prabhu</t>
  </si>
  <si>
    <t xml:space="preserve">Navin Krishna </t>
  </si>
  <si>
    <t>Jiyana Jhanavi Daya</t>
  </si>
  <si>
    <t>Premdhan das</t>
  </si>
  <si>
    <t>Vedvyasa das</t>
  </si>
  <si>
    <t>Kedarnath Prabhu</t>
  </si>
  <si>
    <t>Krishni Mataji</t>
  </si>
  <si>
    <t>Food for Life Kwa Mashu</t>
  </si>
  <si>
    <t>Caldin Pillay</t>
  </si>
  <si>
    <t>Parmasundari</t>
  </si>
  <si>
    <t>Avikar Singh</t>
  </si>
  <si>
    <t>Vaikunta Nayak</t>
  </si>
  <si>
    <t>Krishnakund Prabhu</t>
  </si>
  <si>
    <t>Jalangi Mataji</t>
  </si>
  <si>
    <t>Radha Ramlakkan</t>
  </si>
  <si>
    <t>Navin Prabhu</t>
  </si>
  <si>
    <t>Krishna Prasad Rambaran</t>
  </si>
  <si>
    <t>Jahnava Kripa</t>
  </si>
  <si>
    <t>Naveen Seebran</t>
  </si>
  <si>
    <t>Sarisha Balakisson</t>
  </si>
  <si>
    <t>Charlene</t>
  </si>
  <si>
    <t>Nehal Singh and Radhaduti</t>
  </si>
  <si>
    <t>Radhapada das</t>
  </si>
  <si>
    <t>Krishna Caitanya Maharaj</t>
  </si>
  <si>
    <t>Caranarenu Mataji</t>
  </si>
  <si>
    <t>Nerisha</t>
  </si>
  <si>
    <t>Aryahi Madhanjith</t>
  </si>
  <si>
    <t xml:space="preserve">Amrita Rajhenal </t>
  </si>
  <si>
    <t>Raj Mooruth</t>
  </si>
  <si>
    <t>Namaruchi</t>
  </si>
  <si>
    <t>Bhaktivinod</t>
  </si>
  <si>
    <t>Lokachi Ramswarup</t>
  </si>
  <si>
    <t>Rambhadra das</t>
  </si>
  <si>
    <t>Vaisnavi Sathrajh</t>
  </si>
  <si>
    <t>Asith Sirkar</t>
  </si>
  <si>
    <t>Dominique</t>
  </si>
  <si>
    <t>Sadhuseva</t>
  </si>
  <si>
    <t>Yasodha Caran</t>
  </si>
  <si>
    <t>Vasudev Prabhu</t>
  </si>
  <si>
    <t>Shanae Summers</t>
  </si>
  <si>
    <t>Sankarshan</t>
  </si>
  <si>
    <t>ISKCON Midrand</t>
  </si>
  <si>
    <t>Ujvala Premi Mataji</t>
  </si>
  <si>
    <t>Raghupati Raghav Das</t>
  </si>
  <si>
    <t>Devakinandan Das</t>
  </si>
  <si>
    <t xml:space="preserve">Bhavya </t>
  </si>
  <si>
    <t>Tulsi Priya Devi Dasi</t>
  </si>
  <si>
    <t xml:space="preserve">Shantibooshan </t>
  </si>
  <si>
    <t>Sachinandan Das</t>
  </si>
  <si>
    <t>Deepak</t>
  </si>
  <si>
    <t>Richa</t>
  </si>
  <si>
    <t>Seva Manjari Devi Dasi</t>
  </si>
  <si>
    <t>Sandton BTG team</t>
  </si>
  <si>
    <t>Sandton Harinama team</t>
  </si>
  <si>
    <t>Damodar das (BCais)</t>
  </si>
  <si>
    <t xml:space="preserve">Radhakund devi dasi </t>
  </si>
  <si>
    <t>Tirumala devi dasi</t>
  </si>
  <si>
    <t>Ratnalekha Gopi devi dasi</t>
  </si>
  <si>
    <t>Hadai Pandita das</t>
  </si>
  <si>
    <t>Vrajavasini dasi</t>
  </si>
  <si>
    <t>Bhaktin Shakira</t>
  </si>
  <si>
    <t>Bhakta Viran</t>
  </si>
  <si>
    <t>Bhakta Gulshan</t>
  </si>
  <si>
    <t>Bhakta Dilon</t>
  </si>
  <si>
    <t>Shobhamayi devi das/Tadiya Seva dasi/Bhargava das</t>
  </si>
  <si>
    <t>Bhaktin Salomy</t>
  </si>
  <si>
    <t>KBYG - Krsna Balarama Youth Group</t>
  </si>
  <si>
    <t>Bhaktin Samantha</t>
  </si>
  <si>
    <t>Bhaktin Lemeese and family</t>
  </si>
  <si>
    <t>Sri Nityananda Das_Nitai&amp;Nimai</t>
  </si>
  <si>
    <t>PRATHAP</t>
  </si>
  <si>
    <t>Bhakta Sylvester</t>
  </si>
  <si>
    <t>Bhakta Bafana</t>
  </si>
  <si>
    <t>Abhay Carana das</t>
  </si>
  <si>
    <t>Vibhu Caitanya das</t>
  </si>
  <si>
    <t>Ciksoli dasi</t>
  </si>
  <si>
    <t>Vraja Kumari</t>
  </si>
  <si>
    <t>Upananda das / Radhanama devi dasi</t>
  </si>
  <si>
    <t>Ananda Tirtha das / Paalika devi dasi and family</t>
  </si>
  <si>
    <t>Archi devi dasi</t>
  </si>
  <si>
    <t>Bhaktin Rehana</t>
  </si>
  <si>
    <t>ISKCON Sandton Gita</t>
  </si>
  <si>
    <t>Jayatirtha das</t>
  </si>
  <si>
    <t>Team AGTSP</t>
  </si>
  <si>
    <t>MATAJI SATYABHAMA DEVI DASI/MATAJI VINATA DEVI DASI/MATAJI AKUTI DEVI DASI</t>
  </si>
  <si>
    <t>HARINAAM CINTAMANI TEAM</t>
  </si>
  <si>
    <t>MATAJI MADHURI RADHA DEVI DASI</t>
  </si>
  <si>
    <t>PRABHU GAJENDRA MOKSHA DAS</t>
  </si>
  <si>
    <t>PRABHU MANAMOHAN DAS/DRAUPADI DASI MATAJI</t>
  </si>
  <si>
    <t>MATAJI PADMAVATI DEVI DASI</t>
  </si>
  <si>
    <t>PRABHU VIDURA DAS</t>
  </si>
  <si>
    <t>PRABHU VIGATASHU DAS AND TEAM</t>
  </si>
  <si>
    <t>SODNAC NAMAHATTA</t>
  </si>
  <si>
    <t>MATAJI SABRI DEVI DASI</t>
  </si>
  <si>
    <t>PRABHU RAGHUVAR DAS</t>
  </si>
  <si>
    <t>MATAJI JANAKI DEVI DASI</t>
  </si>
  <si>
    <t>PRABHU NARANARAYAN DAS</t>
  </si>
  <si>
    <t>MATAJI PRIYA TAURAH</t>
  </si>
  <si>
    <t>PRABHU PANCHA TATTVA DAS</t>
  </si>
  <si>
    <t>MATAJI SWASTY DEVI DASI</t>
  </si>
  <si>
    <t xml:space="preserve">MATAJI HEMA BHUNJUN </t>
  </si>
  <si>
    <t>PRABHU DAYALU VRISHABHANU DAS</t>
  </si>
  <si>
    <t>MATAJI ADITI/PRABHU GIRISH/MATAJI SHIVANEE</t>
  </si>
  <si>
    <t>PRABHU PRAHLAD DAS</t>
  </si>
  <si>
    <t>MATAJI INDIRA SHAKTI DEVI DASI</t>
  </si>
  <si>
    <t>MATAJI CARUBALA DEVI DASI</t>
  </si>
  <si>
    <t>MATAJI NALITA</t>
  </si>
  <si>
    <t>MATAJI RAJESHWARI DEVI DASI</t>
  </si>
  <si>
    <t>MATAJI DIVYA RADHIKA DEVI DASI</t>
  </si>
  <si>
    <t>MATAJI DANGHATI LILA DEVI DASI</t>
  </si>
  <si>
    <t>Abhay Caitanya Das</t>
  </si>
  <si>
    <t>Alanath Das</t>
  </si>
  <si>
    <t xml:space="preserve">SSRRT Sankirtan Office </t>
  </si>
  <si>
    <t>Ananda Vrindavana dasi</t>
  </si>
  <si>
    <t>Anusha Nagesar</t>
  </si>
  <si>
    <t>Avishkar Singh</t>
  </si>
  <si>
    <t>Balaram das (PSDG)</t>
  </si>
  <si>
    <t>Bilvamangal Das</t>
  </si>
  <si>
    <t>SSRRT Book Counter</t>
  </si>
  <si>
    <t>SSRRT BYS Rukmini</t>
  </si>
  <si>
    <t>Citra Sakhi dasi</t>
  </si>
  <si>
    <t>Diarsha</t>
  </si>
  <si>
    <t>Drdha Vrata Das</t>
  </si>
  <si>
    <t>Prabhu Maha Muni Das</t>
  </si>
  <si>
    <t>Dr Jyothi</t>
  </si>
  <si>
    <t>Vedavyasa Das</t>
  </si>
  <si>
    <t>Gandharvika devi dasi</t>
  </si>
  <si>
    <t>Gangamata Goswamini Devi Dasi</t>
  </si>
  <si>
    <t>Gopal Raj Das</t>
  </si>
  <si>
    <t>Govindaji Das</t>
  </si>
  <si>
    <t>Hare Krishna Challengers</t>
  </si>
  <si>
    <t>Smita Krishna Das</t>
  </si>
  <si>
    <t>Induprabha Devi Dasi</t>
  </si>
  <si>
    <t>Jai Radhika devi dasi and Shreya</t>
  </si>
  <si>
    <t>Jai Sacinandana Das</t>
  </si>
  <si>
    <t>Krishna Prema Namahatta</t>
  </si>
  <si>
    <t>Maithili Devi Dasi</t>
  </si>
  <si>
    <t>Merebank Namahatta</t>
  </si>
  <si>
    <t>Nalika</t>
  </si>
  <si>
    <t>Nitai Pada Kamala</t>
  </si>
  <si>
    <t>Radha Thakurani Devi Dasi</t>
  </si>
  <si>
    <t>Padyavali Devi Dasi</t>
  </si>
  <si>
    <t>Paramisvara das</t>
  </si>
  <si>
    <t>Premagali dasi</t>
  </si>
  <si>
    <t>Syama-premi dasi, Braja Madhava dasi and Kirtaniya Gauraraj</t>
  </si>
  <si>
    <t>Priya Kishori devi dasi and Radha Raman das</t>
  </si>
  <si>
    <t>Priya Radhika Dasi</t>
  </si>
  <si>
    <t>SSRRT Radhanath's Gifts</t>
  </si>
  <si>
    <t>Radhika Raman Das</t>
  </si>
  <si>
    <t>Raja Shekara Das</t>
  </si>
  <si>
    <t>Rambhadra Das</t>
  </si>
  <si>
    <t xml:space="preserve">Rasaraj das and Atmapriya dasi </t>
  </si>
  <si>
    <t>Rasa-sthali Dasi</t>
  </si>
  <si>
    <t>Saci Dulal Das and Yadurani devi dasi</t>
  </si>
  <si>
    <t>Sasthira Beebaasoo</t>
  </si>
  <si>
    <t>SSRRT Online Shop</t>
  </si>
  <si>
    <t>Sukumari dasi and Swarup Damodar das</t>
  </si>
  <si>
    <t>Super Sunday Sankirtan - Ekachakra Das And Kripamoya Das</t>
  </si>
  <si>
    <t>Surabhi Kunja devi dasi</t>
  </si>
  <si>
    <t>Syama-behari das</t>
  </si>
  <si>
    <t>Syama Rati dasi, Khesi Ghat das and Raghunath</t>
  </si>
  <si>
    <t>Seva Kunj das, Cancalakshi dasi, Tilakini devi dasi and Shalini</t>
  </si>
  <si>
    <t>Vaisnava Priya devi dasi</t>
  </si>
  <si>
    <t>Vibhu Caitanya Das</t>
  </si>
  <si>
    <t>Bhakti Books (Takealot - Paramatma Das)</t>
  </si>
  <si>
    <t>Vischal</t>
  </si>
  <si>
    <t>Vishvarupa Das</t>
  </si>
  <si>
    <t>Vrajakishore Das</t>
  </si>
  <si>
    <t>Westville Namahatta - Gaura Premi dasi</t>
  </si>
  <si>
    <t>The Brhat Mrdanga Team</t>
  </si>
  <si>
    <t>TEMPLE: Swedru</t>
  </si>
  <si>
    <t>Pavitra das</t>
  </si>
  <si>
    <t>SACIMATA GROUP</t>
  </si>
  <si>
    <t>MAHAMAN DAS</t>
  </si>
  <si>
    <t>LAVANGA DAS</t>
  </si>
  <si>
    <t>BHAGAVATI DEVI DASI</t>
  </si>
  <si>
    <t>WEEKEND WARRIORS</t>
  </si>
  <si>
    <t>NAMAHATTA GROUP</t>
  </si>
  <si>
    <t>SACRED STREET PARTY</t>
  </si>
  <si>
    <t>HARIKANTA DEVI DASI</t>
  </si>
  <si>
    <t>CAITANYA SVARUPA DASA</t>
  </si>
  <si>
    <t>DEVA DEVA DASA/GAU SEVA</t>
  </si>
  <si>
    <t>GIFT SHOP</t>
  </si>
  <si>
    <t>SRI GAURANGA DASA</t>
  </si>
  <si>
    <t>KRISHNA KIDS SENA</t>
  </si>
  <si>
    <t xml:space="preserve">KITCHEN GROUP </t>
  </si>
  <si>
    <t>VEDA PRAKASH</t>
  </si>
  <si>
    <t>PRAHLAD PRIYA DASA</t>
  </si>
  <si>
    <t>VEDATATTAVA DASA</t>
  </si>
  <si>
    <t>HKTC TRAINING CENTRE</t>
  </si>
  <si>
    <t>KARUNARAS DASA</t>
  </si>
  <si>
    <t>BALA KRISHNA DASA</t>
  </si>
  <si>
    <t>PREM PARTH DASA</t>
  </si>
  <si>
    <t xml:space="preserve">LAVANGA DASA&amp;VIJAYA GOPINATH DASA </t>
  </si>
  <si>
    <t>Misc</t>
  </si>
  <si>
    <t>Patita Pavana dasa</t>
  </si>
  <si>
    <t>Syamananda Krishna dasa</t>
  </si>
  <si>
    <t>Maha mantra dasa</t>
  </si>
  <si>
    <t>Ciksoli devi dasi</t>
  </si>
  <si>
    <t>Rupa Raghunath dasa and Syama devi dasi</t>
  </si>
  <si>
    <t>Bhaktin Saraswati</t>
  </si>
  <si>
    <t>Caitanya Bhagavat dasa</t>
  </si>
  <si>
    <t>Karuna Sindhu Avatara dasa</t>
  </si>
  <si>
    <t>Kandarpa Sundari devi dasi</t>
  </si>
  <si>
    <t>Dyuti Mandala dasa</t>
  </si>
  <si>
    <t>Ramanandini devi dasi</t>
  </si>
  <si>
    <t>Ashvind, Diya and Risabh</t>
  </si>
  <si>
    <t>Vasanti devi dasi</t>
  </si>
  <si>
    <t>Jean</t>
  </si>
  <si>
    <t>Book 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</si>
</sst>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Border="1"/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2022</a:t>
            </a:r>
            <a:r>
              <a:rPr lang="en-ZA" baseline="0"/>
              <a:t> - 2023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2022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2868</c:v>
                </c:pt>
                <c:pt idx="1">
                  <c:v>1902</c:v>
                </c:pt>
                <c:pt idx="2">
                  <c:v>7295</c:v>
                </c:pt>
                <c:pt idx="3" formatCode="0">
                  <c:v>6114</c:v>
                </c:pt>
                <c:pt idx="4" formatCode="0">
                  <c:v>3301</c:v>
                </c:pt>
                <c:pt idx="5" formatCode="0">
                  <c:v>10558</c:v>
                </c:pt>
                <c:pt idx="6" formatCode="0">
                  <c:v>6425</c:v>
                </c:pt>
                <c:pt idx="7" formatCode="0">
                  <c:v>5248</c:v>
                </c:pt>
                <c:pt idx="8" formatCode="0">
                  <c:v>8319</c:v>
                </c:pt>
                <c:pt idx="9" formatCode="0">
                  <c:v>4299</c:v>
                </c:pt>
                <c:pt idx="10" formatCode="0">
                  <c:v>11127</c:v>
                </c:pt>
                <c:pt idx="11" formatCode="0">
                  <c:v>67742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2023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Summary!$C$27:$C$38</c:f>
              <c:numCache>
                <c:formatCode>General</c:formatCode>
                <c:ptCount val="12"/>
                <c:pt idx="0">
                  <c:v>3493</c:v>
                </c:pt>
                <c:pt idx="1">
                  <c:v>10995</c:v>
                </c:pt>
                <c:pt idx="2">
                  <c:v>4879</c:v>
                </c:pt>
                <c:pt idx="3" formatCode="0">
                  <c:v>3724</c:v>
                </c:pt>
                <c:pt idx="4">
                  <c:v>3136</c:v>
                </c:pt>
                <c:pt idx="5">
                  <c:v>4944</c:v>
                </c:pt>
                <c:pt idx="6">
                  <c:v>9300</c:v>
                </c:pt>
                <c:pt idx="7">
                  <c:v>6491</c:v>
                </c:pt>
                <c:pt idx="8">
                  <c:v>9118</c:v>
                </c:pt>
                <c:pt idx="9">
                  <c:v>3703</c:v>
                </c:pt>
                <c:pt idx="10">
                  <c:v>6906</c:v>
                </c:pt>
                <c:pt idx="11">
                  <c:v>85323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December 2023 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(Summary!$A$4,Summary!$A$6:$A$8,Summary!$A$10:$A$15)</c:f>
              <c:strCache>
                <c:ptCount val="10"/>
                <c:pt idx="0">
                  <c:v>Botswana</c:v>
                </c:pt>
                <c:pt idx="1">
                  <c:v>Ghana</c:v>
                </c:pt>
                <c:pt idx="2">
                  <c:v>Ivory Coast</c:v>
                </c:pt>
                <c:pt idx="3">
                  <c:v>Kenya</c:v>
                </c:pt>
                <c:pt idx="4">
                  <c:v>Mauritius</c:v>
                </c:pt>
                <c:pt idx="5">
                  <c:v>Nigeria</c:v>
                </c:pt>
                <c:pt idx="6">
                  <c:v>South Africa</c:v>
                </c:pt>
                <c:pt idx="7">
                  <c:v>Tanzania</c:v>
                </c:pt>
                <c:pt idx="8">
                  <c:v>Togo</c:v>
                </c:pt>
                <c:pt idx="9">
                  <c:v>Uganda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(Summary!$B$4,Summary!$B$6:$B$8,Summary!$B$10:$B$15)</c:f>
              <c:numCache>
                <c:formatCode>General</c:formatCode>
                <c:ptCount val="10"/>
                <c:pt idx="0">
                  <c:v>113</c:v>
                </c:pt>
                <c:pt idx="1" formatCode="0">
                  <c:v>800</c:v>
                </c:pt>
                <c:pt idx="2">
                  <c:v>222</c:v>
                </c:pt>
                <c:pt idx="3" formatCode="0">
                  <c:v>41203</c:v>
                </c:pt>
                <c:pt idx="4">
                  <c:v>7181</c:v>
                </c:pt>
                <c:pt idx="5" formatCode="0">
                  <c:v>4837</c:v>
                </c:pt>
                <c:pt idx="6" formatCode="0">
                  <c:v>23362</c:v>
                </c:pt>
                <c:pt idx="7" formatCode="0">
                  <c:v>110</c:v>
                </c:pt>
                <c:pt idx="8">
                  <c:v>7240</c:v>
                </c:pt>
                <c:pt idx="9" formatCode="0">
                  <c:v>255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(Summary!$A$4,Summary!$A$6:$A$8,Summary!$A$10:$A$15)</c:f>
              <c:strCache>
                <c:ptCount val="10"/>
                <c:pt idx="0">
                  <c:v>Botswana</c:v>
                </c:pt>
                <c:pt idx="1">
                  <c:v>Ghana</c:v>
                </c:pt>
                <c:pt idx="2">
                  <c:v>Ivory Coast</c:v>
                </c:pt>
                <c:pt idx="3">
                  <c:v>Kenya</c:v>
                </c:pt>
                <c:pt idx="4">
                  <c:v>Mauritius</c:v>
                </c:pt>
                <c:pt idx="5">
                  <c:v>Nigeria</c:v>
                </c:pt>
                <c:pt idx="6">
                  <c:v>South Africa</c:v>
                </c:pt>
                <c:pt idx="7">
                  <c:v>Tanzania</c:v>
                </c:pt>
                <c:pt idx="8">
                  <c:v>Togo</c:v>
                </c:pt>
                <c:pt idx="9">
                  <c:v>Uganda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(Summary!$C$4,Summary!$C$6:$C$8,Summary!$C$10:$C$15)</c:f>
              <c:numCache>
                <c:formatCode>0.00</c:formatCode>
                <c:ptCount val="10"/>
                <c:pt idx="0">
                  <c:v>180.5</c:v>
                </c:pt>
                <c:pt idx="1">
                  <c:v>211</c:v>
                </c:pt>
                <c:pt idx="2">
                  <c:v>150</c:v>
                </c:pt>
                <c:pt idx="3">
                  <c:v>24560.85</c:v>
                </c:pt>
                <c:pt idx="4">
                  <c:v>3706.4999999999995</c:v>
                </c:pt>
                <c:pt idx="5">
                  <c:v>1584.65</c:v>
                </c:pt>
                <c:pt idx="6">
                  <c:v>19192.900000000001</c:v>
                </c:pt>
                <c:pt idx="7">
                  <c:v>175</c:v>
                </c:pt>
                <c:pt idx="8">
                  <c:v>1388.5</c:v>
                </c:pt>
                <c:pt idx="9">
                  <c:v>138.75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20"/>
  <sheetViews>
    <sheetView tabSelected="1" workbookViewId="0">
      <selection activeCell="C24" sqref="C24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84</v>
      </c>
    </row>
    <row r="3" spans="2:16" ht="13.2">
      <c r="B3" s="2" t="s">
        <v>91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 t="s">
        <v>156</v>
      </c>
      <c r="C9" s="98"/>
      <c r="D9" s="90"/>
      <c r="E9" s="90"/>
      <c r="F9" s="135"/>
      <c r="G9" s="136">
        <v>10</v>
      </c>
      <c r="H9" s="137"/>
      <c r="I9" s="138"/>
      <c r="J9" s="137"/>
      <c r="K9" s="136"/>
      <c r="L9" s="139"/>
      <c r="M9" s="136"/>
      <c r="N9" s="137">
        <v>1</v>
      </c>
      <c r="O9" s="96">
        <f t="shared" ref="O9:O19" si="0">SUM(F9:N9)</f>
        <v>11</v>
      </c>
      <c r="P9" s="97">
        <f>(D9*$D$5)+(E9*$E$5)+(F9*$F$5)+(G9*$G$5)+(H9*$H$5)+(I9*$I$5)+(J9*$J$5)+(K9*$K$5)+(L9*$L$5)+(M9*$M$5)+(N9*$N$5)</f>
        <v>4.5</v>
      </c>
    </row>
    <row r="10" spans="2:16">
      <c r="B10" s="89" t="s">
        <v>157</v>
      </c>
      <c r="C10" s="98"/>
      <c r="D10" s="90"/>
      <c r="E10" s="90"/>
      <c r="F10" s="113"/>
      <c r="G10" s="114">
        <v>8</v>
      </c>
      <c r="H10" s="115"/>
      <c r="I10" s="94"/>
      <c r="J10" s="115"/>
      <c r="K10" s="114"/>
      <c r="L10" s="95"/>
      <c r="M10" s="114"/>
      <c r="N10" s="115">
        <v>8</v>
      </c>
      <c r="O10" s="96">
        <f t="shared" si="0"/>
        <v>16</v>
      </c>
      <c r="P10" s="97">
        <f>(D10*$D$5)+(E10*$E$5)+(F10*$F$5)+(G10*$G$5)+(H10*$H$5)+(I10*$I$5)+(J10*$J$5)+(K10*$K$5)+(L10*$L$5)+(M10*$M$5)+(N10*$N$5)</f>
        <v>18</v>
      </c>
    </row>
    <row r="11" spans="2:16">
      <c r="B11" s="89" t="s">
        <v>158</v>
      </c>
      <c r="C11" s="98"/>
      <c r="D11" s="90"/>
      <c r="E11" s="90"/>
      <c r="F11" s="113"/>
      <c r="G11" s="114">
        <v>8</v>
      </c>
      <c r="H11" s="115"/>
      <c r="I11" s="94"/>
      <c r="J11" s="115"/>
      <c r="K11" s="114"/>
      <c r="L11" s="95"/>
      <c r="M11" s="114"/>
      <c r="N11" s="115"/>
      <c r="O11" s="96">
        <f t="shared" ref="O11:O13" si="1">SUM(F11:N11)</f>
        <v>8</v>
      </c>
      <c r="P11" s="97">
        <f t="shared" ref="P11:P13" si="2">(F11*$F$5)+(G11*$G$5)+(H11*$H$5)+(I11*$I$5)+(J11*$J$5)+(K11*$K$5)+(L11*$L$5)+(M11*$M$5)+(N11*$N$5)</f>
        <v>2</v>
      </c>
    </row>
    <row r="12" spans="2:16">
      <c r="B12" s="89" t="s">
        <v>159</v>
      </c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>
        <v>20</v>
      </c>
      <c r="O12" s="96">
        <f t="shared" si="1"/>
        <v>20</v>
      </c>
      <c r="P12" s="97">
        <f t="shared" si="2"/>
        <v>40</v>
      </c>
    </row>
    <row r="13" spans="2:16">
      <c r="B13" s="89" t="s">
        <v>160</v>
      </c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>
        <v>10</v>
      </c>
      <c r="O13" s="96">
        <f t="shared" si="1"/>
        <v>10</v>
      </c>
      <c r="P13" s="97">
        <f t="shared" si="2"/>
        <v>20</v>
      </c>
    </row>
    <row r="14" spans="2:16">
      <c r="B14" s="89" t="s">
        <v>161</v>
      </c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>
        <v>16</v>
      </c>
      <c r="O14" s="96">
        <f t="shared" si="0"/>
        <v>16</v>
      </c>
      <c r="P14" s="97">
        <f t="shared" ref="P14:P19" si="3">(F14*$F$5)+(G14*$G$5)+(H14*$H$5)+(I14*$I$5)+(J14*$J$5)+(K14*$K$5)+(L14*$L$5)+(M14*$M$5)+(N14*$N$5)</f>
        <v>32</v>
      </c>
    </row>
    <row r="15" spans="2:16">
      <c r="B15" s="89" t="s">
        <v>162</v>
      </c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>
        <v>11</v>
      </c>
      <c r="O15" s="96">
        <f t="shared" si="0"/>
        <v>11</v>
      </c>
      <c r="P15" s="97">
        <f t="shared" si="3"/>
        <v>22</v>
      </c>
    </row>
    <row r="16" spans="2:16">
      <c r="B16" s="89" t="s">
        <v>163</v>
      </c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>
        <v>11</v>
      </c>
      <c r="O16" s="96">
        <f t="shared" si="0"/>
        <v>11</v>
      </c>
      <c r="P16" s="97">
        <f t="shared" si="3"/>
        <v>22</v>
      </c>
    </row>
    <row r="17" spans="2:16">
      <c r="B17" s="89" t="s">
        <v>164</v>
      </c>
      <c r="C17" s="98"/>
      <c r="D17" s="90"/>
      <c r="E17" s="90"/>
      <c r="F17" s="113"/>
      <c r="G17" s="114"/>
      <c r="H17" s="115"/>
      <c r="I17" s="94"/>
      <c r="J17" s="115"/>
      <c r="K17" s="114"/>
      <c r="L17" s="95"/>
      <c r="M17" s="114"/>
      <c r="N17" s="115">
        <v>10</v>
      </c>
      <c r="O17" s="96">
        <f t="shared" si="0"/>
        <v>10</v>
      </c>
      <c r="P17" s="97">
        <f t="shared" si="3"/>
        <v>20</v>
      </c>
    </row>
    <row r="18" spans="2:16">
      <c r="B18" s="89"/>
      <c r="C18" s="98"/>
      <c r="D18" s="90"/>
      <c r="E18" s="90"/>
      <c r="F18" s="113"/>
      <c r="G18" s="114"/>
      <c r="H18" s="115"/>
      <c r="I18" s="94"/>
      <c r="J18" s="115"/>
      <c r="K18" s="114"/>
      <c r="L18" s="95"/>
      <c r="M18" s="114"/>
      <c r="N18" s="115"/>
      <c r="O18" s="96">
        <f t="shared" si="0"/>
        <v>0</v>
      </c>
      <c r="P18" s="97">
        <f t="shared" si="3"/>
        <v>0</v>
      </c>
    </row>
    <row r="19" spans="2:16">
      <c r="B19" s="89"/>
      <c r="C19" s="98"/>
      <c r="D19" s="90"/>
      <c r="E19" s="90"/>
      <c r="F19" s="113"/>
      <c r="G19" s="114"/>
      <c r="H19" s="115"/>
      <c r="I19" s="94"/>
      <c r="J19" s="115"/>
      <c r="K19" s="114"/>
      <c r="L19" s="95"/>
      <c r="M19" s="114"/>
      <c r="N19" s="115"/>
      <c r="O19" s="96">
        <f t="shared" si="0"/>
        <v>0</v>
      </c>
      <c r="P19" s="97">
        <f t="shared" si="3"/>
        <v>0</v>
      </c>
    </row>
    <row r="20" spans="2:16">
      <c r="B20" s="99" t="s">
        <v>21</v>
      </c>
      <c r="C20" s="99">
        <f t="shared" ref="C20:P20" si="4">SUM(C9:C19)</f>
        <v>0</v>
      </c>
      <c r="D20" s="99">
        <f t="shared" si="4"/>
        <v>0</v>
      </c>
      <c r="E20" s="99">
        <f t="shared" si="4"/>
        <v>0</v>
      </c>
      <c r="F20" s="99">
        <f t="shared" si="4"/>
        <v>0</v>
      </c>
      <c r="G20" s="99">
        <f t="shared" si="4"/>
        <v>26</v>
      </c>
      <c r="H20" s="99">
        <f t="shared" si="4"/>
        <v>0</v>
      </c>
      <c r="I20" s="99">
        <f t="shared" si="4"/>
        <v>0</v>
      </c>
      <c r="J20" s="99">
        <f t="shared" si="4"/>
        <v>0</v>
      </c>
      <c r="K20" s="99">
        <f t="shared" si="4"/>
        <v>0</v>
      </c>
      <c r="L20" s="99">
        <f t="shared" si="4"/>
        <v>0</v>
      </c>
      <c r="M20" s="99">
        <f t="shared" si="4"/>
        <v>0</v>
      </c>
      <c r="N20" s="99">
        <f t="shared" si="4"/>
        <v>87</v>
      </c>
      <c r="O20" s="99">
        <f t="shared" si="4"/>
        <v>113</v>
      </c>
      <c r="P20" s="99">
        <f t="shared" si="4"/>
        <v>180.5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E9" sqref="E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69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10"/>
  <sheetViews>
    <sheetView zoomScaleNormal="100" workbookViewId="0">
      <selection activeCell="B9" sqref="B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1" spans="2:16" ht="13.2">
      <c r="B1" s="2" t="s">
        <v>283</v>
      </c>
    </row>
    <row r="2" spans="2:16" ht="13.2">
      <c r="B2" s="2" t="s">
        <v>91</v>
      </c>
      <c r="C2" s="2"/>
      <c r="D2" s="2"/>
      <c r="E2" s="2"/>
    </row>
    <row r="3" spans="2:16">
      <c r="B3" s="68"/>
      <c r="C3" s="69" t="s">
        <v>0</v>
      </c>
      <c r="D3" s="69" t="s">
        <v>1</v>
      </c>
      <c r="E3" s="68" t="s">
        <v>2</v>
      </c>
      <c r="F3" s="70" t="s">
        <v>3</v>
      </c>
      <c r="G3" s="71" t="s">
        <v>4</v>
      </c>
      <c r="H3" s="72"/>
      <c r="I3" s="73" t="s">
        <v>5</v>
      </c>
      <c r="J3" s="74"/>
      <c r="K3" s="75" t="s">
        <v>6</v>
      </c>
      <c r="L3" s="69"/>
      <c r="M3" s="75" t="s">
        <v>7</v>
      </c>
      <c r="N3" s="74"/>
      <c r="O3" s="68"/>
      <c r="P3" s="68"/>
    </row>
    <row r="4" spans="2:16">
      <c r="B4" s="76"/>
      <c r="C4" s="12"/>
      <c r="D4" s="13">
        <v>36</v>
      </c>
      <c r="E4" s="30">
        <v>72</v>
      </c>
      <c r="F4" s="77">
        <v>0.1</v>
      </c>
      <c r="G4" s="78">
        <v>0.25</v>
      </c>
      <c r="H4" s="78">
        <v>0.25</v>
      </c>
      <c r="I4" s="74">
        <v>0.5</v>
      </c>
      <c r="J4" s="78">
        <v>0.5</v>
      </c>
      <c r="K4" s="79">
        <v>1</v>
      </c>
      <c r="L4" s="80">
        <v>1</v>
      </c>
      <c r="M4" s="79">
        <v>2</v>
      </c>
      <c r="N4" s="79">
        <v>2</v>
      </c>
      <c r="O4" s="81"/>
      <c r="P4" s="82"/>
    </row>
    <row r="5" spans="2:16">
      <c r="B5" s="83" t="s">
        <v>8</v>
      </c>
      <c r="C5" s="84"/>
      <c r="D5" s="84"/>
      <c r="E5" s="84"/>
      <c r="F5" s="77" t="s">
        <v>9</v>
      </c>
      <c r="G5" s="85" t="s">
        <v>10</v>
      </c>
      <c r="H5" s="85" t="s">
        <v>11</v>
      </c>
      <c r="I5" s="72" t="s">
        <v>12</v>
      </c>
      <c r="J5" s="85" t="s">
        <v>13</v>
      </c>
      <c r="K5" s="85" t="s">
        <v>14</v>
      </c>
      <c r="L5" s="77" t="s">
        <v>15</v>
      </c>
      <c r="M5" s="85" t="s">
        <v>16</v>
      </c>
      <c r="N5" s="85" t="s">
        <v>17</v>
      </c>
      <c r="O5" s="72" t="s">
        <v>18</v>
      </c>
      <c r="P5" s="77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>
      <c r="B7" s="86"/>
      <c r="C7" s="86"/>
      <c r="D7" s="86"/>
      <c r="E7" s="86"/>
      <c r="F7" s="87"/>
      <c r="G7" s="87"/>
      <c r="H7" s="87"/>
      <c r="I7" s="87"/>
      <c r="J7" s="87"/>
      <c r="K7" s="87"/>
      <c r="L7" s="87"/>
      <c r="M7" s="87"/>
      <c r="N7" s="87"/>
      <c r="O7" s="88"/>
      <c r="P7" s="88"/>
    </row>
    <row r="8" spans="2:16">
      <c r="B8" s="89" t="s">
        <v>284</v>
      </c>
      <c r="C8" s="98"/>
      <c r="D8" s="90"/>
      <c r="E8" s="90"/>
      <c r="F8" s="113">
        <v>485</v>
      </c>
      <c r="G8" s="114">
        <v>100</v>
      </c>
      <c r="H8" s="115"/>
      <c r="I8" s="94">
        <v>155</v>
      </c>
      <c r="J8" s="115"/>
      <c r="K8" s="114">
        <v>60</v>
      </c>
      <c r="L8" s="95"/>
      <c r="M8" s="114"/>
      <c r="N8" s="115"/>
      <c r="O8" s="96">
        <f t="shared" ref="O8:O9" si="0">SUM(F8:N8)</f>
        <v>800</v>
      </c>
      <c r="P8" s="97">
        <f>(D8*$D$4)+(E8*$E$4)+(F8*$F$4)+(G8*$G$4)+(H8*$H$4)+(I8*$I$4)+(J8*$J$4)+(K8*$K$4)+(L8*$L$4)+(M8*$M$4)+(N8*$N$4)</f>
        <v>211</v>
      </c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si="0"/>
        <v>0</v>
      </c>
      <c r="P9" s="97">
        <f t="shared" ref="P9" si="1">(D9*$D$4)+(E9*$E$4)+(F9*$F$4)+(G9*$G$4)+(H9*$H$4)+(I9*$I$4)+(J9*$J$4)+(K9*$K$4)+(L9*$L$4)+(M9*$M$4)+(N9*$N$4)</f>
        <v>0</v>
      </c>
    </row>
    <row r="10" spans="2:16">
      <c r="B10" s="99" t="s">
        <v>21</v>
      </c>
      <c r="C10" s="99">
        <f t="shared" ref="C10:P10" si="2">SUM(C8:C9)</f>
        <v>0</v>
      </c>
      <c r="D10" s="99">
        <f t="shared" si="2"/>
        <v>0</v>
      </c>
      <c r="E10" s="99">
        <f t="shared" si="2"/>
        <v>0</v>
      </c>
      <c r="F10" s="99">
        <f t="shared" si="2"/>
        <v>485</v>
      </c>
      <c r="G10" s="99">
        <f t="shared" si="2"/>
        <v>100</v>
      </c>
      <c r="H10" s="99">
        <f t="shared" si="2"/>
        <v>0</v>
      </c>
      <c r="I10" s="99">
        <f t="shared" si="2"/>
        <v>155</v>
      </c>
      <c r="J10" s="99">
        <f t="shared" si="2"/>
        <v>0</v>
      </c>
      <c r="K10" s="99">
        <f t="shared" si="2"/>
        <v>60</v>
      </c>
      <c r="L10" s="99">
        <f t="shared" si="2"/>
        <v>0</v>
      </c>
      <c r="M10" s="99">
        <f t="shared" si="2"/>
        <v>0</v>
      </c>
      <c r="N10" s="99">
        <f t="shared" si="2"/>
        <v>0</v>
      </c>
      <c r="O10" s="99">
        <f t="shared" si="2"/>
        <v>800</v>
      </c>
      <c r="P10" s="178">
        <f t="shared" si="2"/>
        <v>211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4"/>
  <sheetViews>
    <sheetView workbookViewId="0">
      <selection activeCell="B4" sqref="B4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48</v>
      </c>
    </row>
    <row r="3" spans="2:16" ht="13.2">
      <c r="B3" s="2" t="s">
        <v>91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101</v>
      </c>
      <c r="C9" s="98"/>
      <c r="D9" s="90"/>
      <c r="E9" s="90"/>
      <c r="F9" s="113"/>
      <c r="G9" s="114">
        <v>8</v>
      </c>
      <c r="H9" s="115"/>
      <c r="I9" s="94"/>
      <c r="J9" s="115"/>
      <c r="K9" s="114"/>
      <c r="L9" s="95"/>
      <c r="M9" s="114"/>
      <c r="N9" s="115">
        <v>2</v>
      </c>
      <c r="O9" s="96">
        <f t="shared" ref="O9:O12" si="0">SUM(F9:N9)</f>
        <v>10</v>
      </c>
      <c r="P9" s="97">
        <f>(D9*$D$5)+(E9*$E$5)+(F9*$F$5)+(G9*$G$5)+(H9*$H$5)+(I9*$I$5)+(J9*$J$5)+(K9*$K$5)+(L9*$L$5)+(M9*$M$5)+(N9*$N$5)</f>
        <v>6</v>
      </c>
    </row>
    <row r="10" spans="2:16">
      <c r="B10" s="89" t="s">
        <v>102</v>
      </c>
      <c r="C10" s="98"/>
      <c r="D10" s="90"/>
      <c r="E10" s="90"/>
      <c r="F10" s="113"/>
      <c r="G10" s="114">
        <v>10</v>
      </c>
      <c r="H10" s="115"/>
      <c r="I10" s="94"/>
      <c r="J10" s="115"/>
      <c r="K10" s="114"/>
      <c r="L10" s="95"/>
      <c r="M10" s="114"/>
      <c r="N10" s="115"/>
      <c r="O10" s="96">
        <f t="shared" si="0"/>
        <v>10</v>
      </c>
      <c r="P10" s="97">
        <f t="shared" ref="P10:P13" si="1">(D10*$D$5)+(E10*$E$5)+(F10*$F$5)+(G10*$G$5)+(H10*$H$5)+(I10*$I$5)+(J10*$J$5)+(K10*$K$5)+(L10*$L$5)+(M10*$M$5)+(N10*$N$5)</f>
        <v>2.5</v>
      </c>
    </row>
    <row r="11" spans="2:16">
      <c r="B11" s="89" t="s">
        <v>103</v>
      </c>
      <c r="C11" s="98"/>
      <c r="D11" s="90"/>
      <c r="E11" s="90"/>
      <c r="F11" s="113"/>
      <c r="G11" s="114">
        <v>150</v>
      </c>
      <c r="H11" s="115"/>
      <c r="I11" s="94"/>
      <c r="J11" s="115"/>
      <c r="K11" s="114"/>
      <c r="L11" s="95"/>
      <c r="M11" s="114"/>
      <c r="N11" s="115">
        <v>52</v>
      </c>
      <c r="O11" s="96">
        <f t="shared" si="0"/>
        <v>202</v>
      </c>
      <c r="P11" s="97">
        <f t="shared" si="1"/>
        <v>141.5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>SUM(F13:N13)</f>
        <v>0</v>
      </c>
      <c r="P13" s="97">
        <f t="shared" si="1"/>
        <v>0</v>
      </c>
    </row>
    <row r="14" spans="2:16">
      <c r="B14" s="99" t="s">
        <v>21</v>
      </c>
      <c r="C14" s="99">
        <f t="shared" ref="C14:P14" si="2">SUM(C9:C13)</f>
        <v>0</v>
      </c>
      <c r="D14" s="99">
        <f t="shared" si="2"/>
        <v>0</v>
      </c>
      <c r="E14" s="99">
        <f t="shared" si="2"/>
        <v>0</v>
      </c>
      <c r="F14" s="99">
        <f t="shared" si="2"/>
        <v>0</v>
      </c>
      <c r="G14" s="99">
        <f t="shared" si="2"/>
        <v>168</v>
      </c>
      <c r="H14" s="99">
        <f t="shared" si="2"/>
        <v>0</v>
      </c>
      <c r="I14" s="99">
        <f t="shared" si="2"/>
        <v>0</v>
      </c>
      <c r="J14" s="99">
        <f t="shared" si="2"/>
        <v>0</v>
      </c>
      <c r="K14" s="99">
        <f t="shared" si="2"/>
        <v>0</v>
      </c>
      <c r="L14" s="99">
        <f t="shared" si="2"/>
        <v>0</v>
      </c>
      <c r="M14" s="99">
        <f t="shared" si="2"/>
        <v>0</v>
      </c>
      <c r="N14" s="99">
        <f t="shared" si="2"/>
        <v>54</v>
      </c>
      <c r="O14" s="99">
        <f t="shared" si="2"/>
        <v>222</v>
      </c>
      <c r="P14" s="99">
        <f t="shared" si="2"/>
        <v>150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51"/>
  <sheetViews>
    <sheetView topLeftCell="A17" workbookViewId="0">
      <selection activeCell="O41" sqref="O41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91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285</v>
      </c>
      <c r="C8" s="134"/>
      <c r="D8" s="47"/>
      <c r="E8" s="48">
        <v>2</v>
      </c>
      <c r="F8" s="49">
        <v>58</v>
      </c>
      <c r="G8" s="53">
        <v>137</v>
      </c>
      <c r="H8" s="54"/>
      <c r="I8" s="55"/>
      <c r="J8" s="54"/>
      <c r="K8" s="53">
        <v>52</v>
      </c>
      <c r="L8" s="56"/>
      <c r="M8" s="53"/>
      <c r="N8" s="54">
        <v>380</v>
      </c>
      <c r="O8" s="110">
        <f>SUM(F8:N8)+(E8*18)+(D8*9)</f>
        <v>663</v>
      </c>
      <c r="P8" s="36">
        <f t="shared" ref="P8:P27" si="0">(D8*$D$4)+(E8*$E$4)+(F8*$F$4)+(G8*$G$4)+(H8*$H$4)+(I8*$I$4)+(J8*$J$4)+(K8*$K$4)+(L8*$L$4)+(M8*$M$4)+(N8*$N$4)</f>
        <v>996.05</v>
      </c>
    </row>
    <row r="9" spans="2:16">
      <c r="B9" s="52" t="s">
        <v>286</v>
      </c>
      <c r="C9" s="134"/>
      <c r="D9" s="47"/>
      <c r="E9" s="48"/>
      <c r="F9" s="49"/>
      <c r="G9" s="53"/>
      <c r="H9" s="54"/>
      <c r="I9" s="55"/>
      <c r="J9" s="54"/>
      <c r="K9" s="53">
        <v>6</v>
      </c>
      <c r="L9" s="56"/>
      <c r="M9" s="53"/>
      <c r="N9" s="54">
        <v>149</v>
      </c>
      <c r="O9" s="110">
        <f t="shared" ref="O9:O19" si="1">SUM(F9:N9)</f>
        <v>155</v>
      </c>
      <c r="P9" s="36">
        <f t="shared" ref="P9:P19" si="2">(D9*$D$4)+(E9*$E$4)+(F9*$F$4)+(G9*$G$4)+(H9*$H$4)+(I9*$I$4)+(J9*$J$4)+(K9*$K$4)+(L9*$L$4)+(M9*$M$4)+(N9*$N$4)</f>
        <v>304</v>
      </c>
    </row>
    <row r="10" spans="2:16">
      <c r="B10" s="52" t="s">
        <v>287</v>
      </c>
      <c r="C10" s="134"/>
      <c r="D10" s="47"/>
      <c r="E10" s="48"/>
      <c r="F10" s="49"/>
      <c r="G10" s="53">
        <v>25</v>
      </c>
      <c r="H10" s="54"/>
      <c r="I10" s="55"/>
      <c r="J10" s="54"/>
      <c r="K10" s="53"/>
      <c r="L10" s="56"/>
      <c r="M10" s="53"/>
      <c r="N10" s="54"/>
      <c r="O10" s="110">
        <f t="shared" si="1"/>
        <v>25</v>
      </c>
      <c r="P10" s="36">
        <f t="shared" si="2"/>
        <v>6.25</v>
      </c>
    </row>
    <row r="11" spans="2:16">
      <c r="B11" s="52" t="s">
        <v>288</v>
      </c>
      <c r="C11" s="134"/>
      <c r="D11" s="47"/>
      <c r="E11" s="48"/>
      <c r="F11" s="49"/>
      <c r="G11" s="53"/>
      <c r="H11" s="54"/>
      <c r="I11" s="55"/>
      <c r="J11" s="54"/>
      <c r="K11" s="53">
        <v>10</v>
      </c>
      <c r="L11" s="56"/>
      <c r="M11" s="53"/>
      <c r="N11" s="54"/>
      <c r="O11" s="110">
        <f t="shared" si="1"/>
        <v>10</v>
      </c>
      <c r="P11" s="36">
        <f t="shared" si="2"/>
        <v>10</v>
      </c>
    </row>
    <row r="12" spans="2:16">
      <c r="B12" s="52" t="s">
        <v>289</v>
      </c>
      <c r="C12" s="134"/>
      <c r="D12" s="47"/>
      <c r="E12" s="48"/>
      <c r="F12" s="49"/>
      <c r="G12" s="53"/>
      <c r="H12" s="54"/>
      <c r="I12" s="55"/>
      <c r="J12" s="54"/>
      <c r="K12" s="53"/>
      <c r="L12" s="56"/>
      <c r="M12" s="53"/>
      <c r="N12" s="54">
        <v>533</v>
      </c>
      <c r="O12" s="110">
        <f t="shared" si="1"/>
        <v>533</v>
      </c>
      <c r="P12" s="36">
        <f t="shared" si="2"/>
        <v>1066</v>
      </c>
    </row>
    <row r="13" spans="2:16">
      <c r="B13" s="52" t="s">
        <v>290</v>
      </c>
      <c r="C13" s="134"/>
      <c r="D13" s="47">
        <v>1</v>
      </c>
      <c r="E13" s="48"/>
      <c r="F13" s="49"/>
      <c r="G13" s="53">
        <v>554</v>
      </c>
      <c r="H13" s="54"/>
      <c r="I13" s="55">
        <v>23</v>
      </c>
      <c r="J13" s="54"/>
      <c r="K13" s="53">
        <v>203</v>
      </c>
      <c r="L13" s="56"/>
      <c r="M13" s="53"/>
      <c r="N13" s="54">
        <v>585</v>
      </c>
      <c r="O13" s="110">
        <f>SUM(F13:N13)+(E13*18)+(D13*9)</f>
        <v>1374</v>
      </c>
      <c r="P13" s="36">
        <f t="shared" si="2"/>
        <v>1559</v>
      </c>
    </row>
    <row r="14" spans="2:16">
      <c r="B14" s="52" t="s">
        <v>291</v>
      </c>
      <c r="C14" s="134"/>
      <c r="D14" s="47"/>
      <c r="E14" s="48"/>
      <c r="F14" s="49"/>
      <c r="G14" s="53">
        <v>1035</v>
      </c>
      <c r="H14" s="54"/>
      <c r="I14" s="55">
        <v>76</v>
      </c>
      <c r="J14" s="54"/>
      <c r="K14" s="53">
        <v>291</v>
      </c>
      <c r="L14" s="56"/>
      <c r="M14" s="53"/>
      <c r="N14" s="54">
        <v>68</v>
      </c>
      <c r="O14" s="110">
        <f t="shared" si="1"/>
        <v>1470</v>
      </c>
      <c r="P14" s="36">
        <f t="shared" si="2"/>
        <v>723.75</v>
      </c>
    </row>
    <row r="15" spans="2:16">
      <c r="B15" s="52" t="s">
        <v>292</v>
      </c>
      <c r="C15" s="134"/>
      <c r="D15" s="47"/>
      <c r="E15" s="48"/>
      <c r="F15" s="49"/>
      <c r="G15" s="53">
        <v>81</v>
      </c>
      <c r="H15" s="54"/>
      <c r="I15" s="55">
        <v>5</v>
      </c>
      <c r="J15" s="54"/>
      <c r="K15" s="53"/>
      <c r="L15" s="56"/>
      <c r="M15" s="53"/>
      <c r="N15" s="54">
        <v>8</v>
      </c>
      <c r="O15" s="110">
        <f t="shared" si="1"/>
        <v>94</v>
      </c>
      <c r="P15" s="36">
        <f t="shared" si="2"/>
        <v>38.75</v>
      </c>
    </row>
    <row r="16" spans="2:16">
      <c r="B16" s="52" t="s">
        <v>293</v>
      </c>
      <c r="C16" s="134"/>
      <c r="D16" s="47"/>
      <c r="E16" s="48"/>
      <c r="F16" s="49"/>
      <c r="G16" s="53">
        <v>40</v>
      </c>
      <c r="H16" s="54"/>
      <c r="I16" s="55">
        <v>20</v>
      </c>
      <c r="J16" s="54"/>
      <c r="K16" s="53">
        <v>10</v>
      </c>
      <c r="L16" s="56"/>
      <c r="M16" s="53"/>
      <c r="N16" s="54">
        <v>5</v>
      </c>
      <c r="O16" s="110">
        <f>SUM(F16:N16)+(E16*18)+(D16*9)</f>
        <v>75</v>
      </c>
      <c r="P16" s="36">
        <f t="shared" si="2"/>
        <v>40</v>
      </c>
    </row>
    <row r="17" spans="2:16">
      <c r="B17" s="52" t="s">
        <v>294</v>
      </c>
      <c r="C17" s="134"/>
      <c r="D17" s="47"/>
      <c r="E17" s="48"/>
      <c r="F17" s="49"/>
      <c r="G17" s="53">
        <v>50</v>
      </c>
      <c r="H17" s="54"/>
      <c r="I17" s="55"/>
      <c r="J17" s="54"/>
      <c r="K17" s="53">
        <v>150</v>
      </c>
      <c r="L17" s="56"/>
      <c r="M17" s="53"/>
      <c r="N17" s="54">
        <v>21</v>
      </c>
      <c r="O17" s="110">
        <f t="shared" si="1"/>
        <v>221</v>
      </c>
      <c r="P17" s="36">
        <f t="shared" si="2"/>
        <v>204.5</v>
      </c>
    </row>
    <row r="18" spans="2:16">
      <c r="B18" s="52" t="s">
        <v>295</v>
      </c>
      <c r="C18" s="134"/>
      <c r="D18" s="47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110">
        <f t="shared" si="1"/>
        <v>0</v>
      </c>
      <c r="P18" s="36">
        <f t="shared" si="2"/>
        <v>0</v>
      </c>
    </row>
    <row r="19" spans="2:16">
      <c r="B19" s="52" t="s">
        <v>296</v>
      </c>
      <c r="C19" s="134"/>
      <c r="D19" s="47"/>
      <c r="E19" s="48"/>
      <c r="F19" s="49"/>
      <c r="G19" s="53"/>
      <c r="H19" s="54"/>
      <c r="I19" s="55"/>
      <c r="J19" s="54"/>
      <c r="K19" s="53"/>
      <c r="L19" s="56"/>
      <c r="M19" s="53"/>
      <c r="N19" s="54">
        <v>126</v>
      </c>
      <c r="O19" s="110">
        <f t="shared" si="1"/>
        <v>126</v>
      </c>
      <c r="P19" s="36">
        <f t="shared" si="2"/>
        <v>252</v>
      </c>
    </row>
    <row r="20" spans="2:16">
      <c r="B20" s="52" t="s">
        <v>297</v>
      </c>
      <c r="C20" s="134"/>
      <c r="D20" s="47"/>
      <c r="E20" s="48">
        <v>18</v>
      </c>
      <c r="F20" s="49"/>
      <c r="G20" s="53">
        <v>7932</v>
      </c>
      <c r="H20" s="54"/>
      <c r="I20" s="55">
        <v>80</v>
      </c>
      <c r="J20" s="54"/>
      <c r="K20" s="53">
        <v>2001</v>
      </c>
      <c r="L20" s="56"/>
      <c r="M20" s="53"/>
      <c r="N20" s="54">
        <v>260</v>
      </c>
      <c r="O20" s="110">
        <f>SUM(F20:N20)+(E20*18)+(D20*9)</f>
        <v>10597</v>
      </c>
      <c r="P20" s="36">
        <f t="shared" si="0"/>
        <v>5840</v>
      </c>
    </row>
    <row r="21" spans="2:16">
      <c r="B21" s="52" t="s">
        <v>295</v>
      </c>
      <c r="C21" s="134"/>
      <c r="D21" s="47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110">
        <f t="shared" ref="O8:O28" si="3">SUM(F21:N21)</f>
        <v>0</v>
      </c>
      <c r="P21" s="36">
        <f t="shared" si="0"/>
        <v>0</v>
      </c>
    </row>
    <row r="22" spans="2:16">
      <c r="B22" s="52" t="s">
        <v>298</v>
      </c>
      <c r="C22" s="134"/>
      <c r="D22" s="47"/>
      <c r="E22" s="48"/>
      <c r="F22" s="49"/>
      <c r="G22" s="53"/>
      <c r="H22" s="54"/>
      <c r="I22" s="55"/>
      <c r="J22" s="54"/>
      <c r="K22" s="53">
        <v>60</v>
      </c>
      <c r="L22" s="56"/>
      <c r="M22" s="53"/>
      <c r="N22" s="54"/>
      <c r="O22" s="110">
        <f t="shared" si="3"/>
        <v>60</v>
      </c>
      <c r="P22" s="36">
        <f t="shared" si="0"/>
        <v>60</v>
      </c>
    </row>
    <row r="23" spans="2:16">
      <c r="B23" s="52" t="s">
        <v>299</v>
      </c>
      <c r="C23" s="134"/>
      <c r="D23" s="47"/>
      <c r="E23" s="48"/>
      <c r="F23" s="49"/>
      <c r="G23" s="53"/>
      <c r="H23" s="54"/>
      <c r="I23" s="55"/>
      <c r="J23" s="54"/>
      <c r="K23" s="53"/>
      <c r="L23" s="56"/>
      <c r="M23" s="53"/>
      <c r="N23" s="54">
        <v>50</v>
      </c>
      <c r="O23" s="110">
        <f t="shared" si="3"/>
        <v>50</v>
      </c>
      <c r="P23" s="36">
        <f t="shared" si="0"/>
        <v>100</v>
      </c>
    </row>
    <row r="24" spans="2:16">
      <c r="B24" s="52" t="s">
        <v>300</v>
      </c>
      <c r="C24" s="134"/>
      <c r="D24" s="47"/>
      <c r="E24" s="48"/>
      <c r="F24" s="49"/>
      <c r="G24" s="53">
        <v>1500</v>
      </c>
      <c r="H24" s="54"/>
      <c r="I24" s="55"/>
      <c r="J24" s="54"/>
      <c r="K24" s="53"/>
      <c r="L24" s="56"/>
      <c r="M24" s="53"/>
      <c r="N24" s="54"/>
      <c r="O24" s="110">
        <f t="shared" si="3"/>
        <v>1500</v>
      </c>
      <c r="P24" s="36">
        <f t="shared" si="0"/>
        <v>375</v>
      </c>
    </row>
    <row r="25" spans="2:16">
      <c r="B25" s="52" t="s">
        <v>301</v>
      </c>
      <c r="C25" s="134"/>
      <c r="D25" s="47"/>
      <c r="E25" s="48"/>
      <c r="F25" s="49">
        <v>83</v>
      </c>
      <c r="G25" s="53">
        <v>38</v>
      </c>
      <c r="H25" s="54"/>
      <c r="I25" s="55">
        <v>7</v>
      </c>
      <c r="J25" s="54"/>
      <c r="K25" s="53">
        <v>24</v>
      </c>
      <c r="L25" s="56"/>
      <c r="M25" s="53"/>
      <c r="N25" s="54">
        <v>140</v>
      </c>
      <c r="O25" s="110">
        <f t="shared" si="3"/>
        <v>292</v>
      </c>
      <c r="P25" s="36">
        <f t="shared" ref="P25:P29" si="4">(D25*$D$4)+(E25*$E$4)+(F25*$F$4)+(G25*$G$4)+(H25*$H$4)+(I25*$I$4)+(J25*$J$4)+(K25*$K$4)+(L25*$L$4)+(M25*$M$4)+(N25*$N$4)</f>
        <v>325.3</v>
      </c>
    </row>
    <row r="26" spans="2:16">
      <c r="B26" s="52" t="s">
        <v>302</v>
      </c>
      <c r="C26" s="134"/>
      <c r="D26" s="47"/>
      <c r="E26" s="48">
        <v>8</v>
      </c>
      <c r="F26" s="49"/>
      <c r="G26" s="53"/>
      <c r="H26" s="54"/>
      <c r="I26" s="55"/>
      <c r="J26" s="54"/>
      <c r="K26" s="53"/>
      <c r="L26" s="56"/>
      <c r="M26" s="53"/>
      <c r="N26" s="54"/>
      <c r="O26" s="110">
        <f>SUM(F26:N26)+(E26*18)+(D26*9)</f>
        <v>144</v>
      </c>
      <c r="P26" s="36">
        <f t="shared" si="0"/>
        <v>576</v>
      </c>
    </row>
    <row r="27" spans="2:16">
      <c r="B27" s="52" t="s">
        <v>303</v>
      </c>
      <c r="C27" s="134"/>
      <c r="D27" s="47"/>
      <c r="E27" s="48"/>
      <c r="F27" s="49"/>
      <c r="G27" s="53">
        <v>40</v>
      </c>
      <c r="H27" s="54"/>
      <c r="I27" s="55"/>
      <c r="J27" s="54"/>
      <c r="K27" s="53">
        <v>5</v>
      </c>
      <c r="L27" s="56"/>
      <c r="M27" s="53"/>
      <c r="N27" s="54"/>
      <c r="O27" s="110">
        <f t="shared" si="3"/>
        <v>45</v>
      </c>
      <c r="P27" s="36">
        <f t="shared" si="0"/>
        <v>15</v>
      </c>
    </row>
    <row r="28" spans="2:16">
      <c r="B28" s="52"/>
      <c r="C28" s="134"/>
      <c r="D28" s="47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110">
        <f t="shared" si="3"/>
        <v>0</v>
      </c>
      <c r="P28" s="36">
        <f t="shared" si="4"/>
        <v>0</v>
      </c>
    </row>
    <row r="29" spans="2:16">
      <c r="B29" s="52"/>
      <c r="C29" s="134"/>
      <c r="D29" s="47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110">
        <f t="shared" ref="O29" si="5">SUM(F29:N29)</f>
        <v>0</v>
      </c>
      <c r="P29" s="36">
        <f t="shared" si="4"/>
        <v>0</v>
      </c>
    </row>
    <row r="30" spans="2:16" ht="10.8" thickBot="1">
      <c r="B30" s="37" t="s">
        <v>21</v>
      </c>
      <c r="C30" s="37">
        <f t="shared" ref="C30:P30" si="6">SUM(C8:C29)</f>
        <v>0</v>
      </c>
      <c r="D30" s="37">
        <f t="shared" si="6"/>
        <v>1</v>
      </c>
      <c r="E30" s="37">
        <f t="shared" si="6"/>
        <v>28</v>
      </c>
      <c r="F30" s="37">
        <f t="shared" si="6"/>
        <v>141</v>
      </c>
      <c r="G30" s="37">
        <f t="shared" si="6"/>
        <v>11432</v>
      </c>
      <c r="H30" s="37">
        <f t="shared" si="6"/>
        <v>0</v>
      </c>
      <c r="I30" s="37">
        <f t="shared" si="6"/>
        <v>211</v>
      </c>
      <c r="J30" s="37">
        <f t="shared" si="6"/>
        <v>0</v>
      </c>
      <c r="K30" s="37">
        <f t="shared" si="6"/>
        <v>2812</v>
      </c>
      <c r="L30" s="37">
        <f t="shared" si="6"/>
        <v>0</v>
      </c>
      <c r="M30" s="37">
        <f t="shared" si="6"/>
        <v>0</v>
      </c>
      <c r="N30" s="37">
        <f t="shared" si="6"/>
        <v>2325</v>
      </c>
      <c r="O30" s="37">
        <f t="shared" si="6"/>
        <v>17434</v>
      </c>
      <c r="P30" s="37">
        <f t="shared" si="6"/>
        <v>12491.599999999999</v>
      </c>
    </row>
    <row r="31" spans="2:16">
      <c r="F31" s="38"/>
      <c r="G31" s="38"/>
      <c r="H31" s="38"/>
      <c r="I31" s="38"/>
      <c r="J31" s="38"/>
      <c r="K31" s="38"/>
      <c r="L31" s="38"/>
      <c r="M31" s="38"/>
      <c r="N31" s="38"/>
    </row>
    <row r="33" spans="2:16" ht="10.8" thickBot="1">
      <c r="B33" s="32" t="s">
        <v>76</v>
      </c>
      <c r="C33" s="32"/>
      <c r="D33" s="32"/>
      <c r="E33" s="32"/>
      <c r="F33" s="33"/>
      <c r="G33" s="33"/>
      <c r="H33" s="33"/>
      <c r="I33" s="33"/>
      <c r="J33" s="33"/>
      <c r="K33" s="33"/>
      <c r="L33" s="33"/>
      <c r="M33" s="33"/>
      <c r="N33" s="33"/>
      <c r="O33" s="34"/>
      <c r="P33" s="34"/>
    </row>
    <row r="34" spans="2:16" ht="12" customHeight="1">
      <c r="B34" s="148" t="s">
        <v>305</v>
      </c>
      <c r="C34" s="47"/>
      <c r="D34" s="48"/>
      <c r="E34" s="48"/>
      <c r="F34" s="152"/>
      <c r="G34" s="149">
        <v>191</v>
      </c>
      <c r="H34" s="54"/>
      <c r="I34" s="150">
        <v>61</v>
      </c>
      <c r="J34" s="54"/>
      <c r="K34" s="149">
        <v>92</v>
      </c>
      <c r="L34" s="151"/>
      <c r="M34" s="53"/>
      <c r="N34" s="103">
        <v>103</v>
      </c>
      <c r="O34" s="35">
        <f>SUM(F34:N34)</f>
        <v>447</v>
      </c>
      <c r="P34" s="36">
        <f t="shared" ref="P34:P35" si="7">(D34*$D$4)+(E34*$E$4)+(F34*$F$4)+(G34*$G$4)+(H34*$H$4)+(I34*$I$4)+(J34*$J$4)+(K34*$K$4)+(L34*$L$4)+(M34*$M$4)+(N34*$N$4)</f>
        <v>376.25</v>
      </c>
    </row>
    <row r="35" spans="2:16">
      <c r="B35" s="148"/>
      <c r="C35" s="47"/>
      <c r="D35" s="48"/>
      <c r="E35" s="48"/>
      <c r="F35" s="104"/>
      <c r="G35" s="106"/>
      <c r="H35" s="105"/>
      <c r="I35" s="106"/>
      <c r="J35" s="107"/>
      <c r="K35" s="106"/>
      <c r="L35" s="107"/>
      <c r="M35" s="108"/>
      <c r="N35" s="103"/>
      <c r="O35" s="35">
        <f>SUM(F35:N35)</f>
        <v>0</v>
      </c>
      <c r="P35" s="36">
        <f t="shared" si="7"/>
        <v>0</v>
      </c>
    </row>
    <row r="36" spans="2:16" ht="10.8" thickBot="1">
      <c r="B36" s="37" t="s">
        <v>21</v>
      </c>
      <c r="C36" s="37">
        <f t="shared" ref="C36:P36" si="8">SUM(C34:C35)</f>
        <v>0</v>
      </c>
      <c r="D36" s="37">
        <f t="shared" si="8"/>
        <v>0</v>
      </c>
      <c r="E36" s="37">
        <f t="shared" si="8"/>
        <v>0</v>
      </c>
      <c r="F36" s="37">
        <f t="shared" si="8"/>
        <v>0</v>
      </c>
      <c r="G36" s="37">
        <f t="shared" si="8"/>
        <v>191</v>
      </c>
      <c r="H36" s="37">
        <f t="shared" si="8"/>
        <v>0</v>
      </c>
      <c r="I36" s="37">
        <f t="shared" si="8"/>
        <v>61</v>
      </c>
      <c r="J36" s="37">
        <f t="shared" si="8"/>
        <v>0</v>
      </c>
      <c r="K36" s="37">
        <f t="shared" si="8"/>
        <v>92</v>
      </c>
      <c r="L36" s="37">
        <f t="shared" si="8"/>
        <v>0</v>
      </c>
      <c r="M36" s="37">
        <f t="shared" si="8"/>
        <v>0</v>
      </c>
      <c r="N36" s="37">
        <f t="shared" si="8"/>
        <v>103</v>
      </c>
      <c r="O36" s="37">
        <f t="shared" si="8"/>
        <v>447</v>
      </c>
      <c r="P36" s="109">
        <f t="shared" si="8"/>
        <v>376.25</v>
      </c>
    </row>
    <row r="39" spans="2:16" ht="10.8" thickBot="1">
      <c r="B39" s="32" t="s">
        <v>36</v>
      </c>
      <c r="C39" s="32"/>
      <c r="D39" s="32"/>
      <c r="E39" s="32"/>
      <c r="F39" s="33"/>
      <c r="G39" s="33"/>
      <c r="H39" s="33"/>
      <c r="I39" s="33"/>
      <c r="J39" s="33"/>
      <c r="K39" s="33"/>
      <c r="L39" s="33"/>
      <c r="M39" s="33"/>
      <c r="N39" s="33"/>
      <c r="O39" s="34"/>
      <c r="P39" s="34"/>
    </row>
    <row r="40" spans="2:16" ht="12" customHeight="1">
      <c r="B40" s="148" t="s">
        <v>304</v>
      </c>
      <c r="C40" s="47"/>
      <c r="D40" s="48"/>
      <c r="E40" s="48">
        <v>4</v>
      </c>
      <c r="F40" s="152">
        <v>800</v>
      </c>
      <c r="G40" s="149">
        <v>15900</v>
      </c>
      <c r="H40" s="54"/>
      <c r="I40" s="150">
        <v>2700</v>
      </c>
      <c r="J40" s="54"/>
      <c r="K40" s="149">
        <v>1700</v>
      </c>
      <c r="L40" s="151"/>
      <c r="M40" s="53"/>
      <c r="N40" s="103">
        <v>2150</v>
      </c>
      <c r="O40" s="110">
        <f>SUM(F40:N40)+(E40*18)+(D40*9)</f>
        <v>23322</v>
      </c>
      <c r="P40" s="36">
        <f t="shared" ref="P40:P41" si="9">(D40*$D$4)+(E40*$E$4)+(F40*$F$4)+(G40*$G$4)+(H40*$H$4)+(I40*$I$4)+(J40*$J$4)+(K40*$K$4)+(L40*$L$4)+(M40*$M$4)+(N40*$N$4)</f>
        <v>11693</v>
      </c>
    </row>
    <row r="41" spans="2:16">
      <c r="B41" s="148"/>
      <c r="C41" s="47"/>
      <c r="D41" s="48"/>
      <c r="E41" s="48"/>
      <c r="F41" s="104"/>
      <c r="G41" s="106"/>
      <c r="H41" s="105"/>
      <c r="I41" s="106"/>
      <c r="J41" s="107"/>
      <c r="K41" s="106"/>
      <c r="L41" s="107"/>
      <c r="M41" s="108"/>
      <c r="N41" s="103"/>
      <c r="O41" s="35">
        <f>SUM(F41:N41)</f>
        <v>0</v>
      </c>
      <c r="P41" s="36">
        <f t="shared" si="9"/>
        <v>0</v>
      </c>
    </row>
    <row r="42" spans="2:16" ht="10.8" thickBot="1">
      <c r="B42" s="37" t="s">
        <v>21</v>
      </c>
      <c r="C42" s="37">
        <f t="shared" ref="C42:P42" si="10">SUM(C40:C41)</f>
        <v>0</v>
      </c>
      <c r="D42" s="37">
        <f t="shared" si="10"/>
        <v>0</v>
      </c>
      <c r="E42" s="37">
        <f t="shared" si="10"/>
        <v>4</v>
      </c>
      <c r="F42" s="37">
        <f t="shared" si="10"/>
        <v>800</v>
      </c>
      <c r="G42" s="37">
        <f t="shared" si="10"/>
        <v>15900</v>
      </c>
      <c r="H42" s="37">
        <f t="shared" si="10"/>
        <v>0</v>
      </c>
      <c r="I42" s="37">
        <f t="shared" si="10"/>
        <v>2700</v>
      </c>
      <c r="J42" s="37">
        <f t="shared" si="10"/>
        <v>0</v>
      </c>
      <c r="K42" s="37">
        <f t="shared" si="10"/>
        <v>1700</v>
      </c>
      <c r="L42" s="37">
        <f t="shared" si="10"/>
        <v>0</v>
      </c>
      <c r="M42" s="37">
        <f t="shared" si="10"/>
        <v>0</v>
      </c>
      <c r="N42" s="37">
        <f t="shared" si="10"/>
        <v>2150</v>
      </c>
      <c r="O42" s="37">
        <f t="shared" si="10"/>
        <v>23322</v>
      </c>
      <c r="P42" s="109">
        <f t="shared" si="10"/>
        <v>11693</v>
      </c>
    </row>
    <row r="44" spans="2:16" hidden="1"/>
    <row r="45" spans="2:16" ht="10.8" hidden="1" thickBot="1">
      <c r="B45" s="32" t="s">
        <v>37</v>
      </c>
      <c r="C45" s="32"/>
      <c r="D45" s="32"/>
      <c r="E45" s="32"/>
      <c r="F45" s="33"/>
      <c r="G45" s="33"/>
      <c r="H45" s="33"/>
      <c r="I45" s="33"/>
      <c r="J45" s="33"/>
      <c r="K45" s="33"/>
      <c r="L45" s="33"/>
      <c r="M45" s="33"/>
      <c r="N45" s="33"/>
      <c r="O45" s="34"/>
      <c r="P45" s="34"/>
    </row>
    <row r="46" spans="2:16" hidden="1">
      <c r="B46" s="52"/>
      <c r="C46" s="57"/>
      <c r="D46" s="48"/>
      <c r="E46" s="48"/>
      <c r="F46" s="49"/>
      <c r="G46" s="53"/>
      <c r="H46" s="54"/>
      <c r="I46" s="55"/>
      <c r="J46" s="54"/>
      <c r="K46" s="53"/>
      <c r="L46" s="56"/>
      <c r="M46" s="53"/>
      <c r="N46" s="54"/>
      <c r="O46" s="35">
        <f>SUM(F46:N46)</f>
        <v>0</v>
      </c>
      <c r="P46" s="36">
        <f t="shared" ref="P46:P48" si="11">(D46*$D$4)+(E46*$E$4)+(F46*$F$4)+(G46*$G$4)+(H46*$H$4)+(I46*$I$4)+(J46*$J$4)+(K46*$K$4)+(L46*$L$4)+(M46*$M$4)+(N46*$N$4)</f>
        <v>0</v>
      </c>
    </row>
    <row r="47" spans="2:16" hidden="1">
      <c r="B47" s="52"/>
      <c r="C47" s="47"/>
      <c r="D47" s="48"/>
      <c r="E47" s="48"/>
      <c r="F47" s="49"/>
      <c r="G47" s="53"/>
      <c r="H47" s="54"/>
      <c r="I47" s="55"/>
      <c r="J47" s="54"/>
      <c r="K47" s="53"/>
      <c r="L47" s="56"/>
      <c r="M47" s="53"/>
      <c r="N47" s="54"/>
      <c r="O47" s="35">
        <f>SUM(F47:N47)</f>
        <v>0</v>
      </c>
      <c r="P47" s="36">
        <f t="shared" si="11"/>
        <v>0</v>
      </c>
    </row>
    <row r="48" spans="2:16" hidden="1">
      <c r="B48" s="52"/>
      <c r="C48" s="47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35">
        <f>SUM(C48:N48)</f>
        <v>0</v>
      </c>
      <c r="P48" s="36">
        <f t="shared" si="11"/>
        <v>0</v>
      </c>
    </row>
    <row r="49" spans="2:16" ht="10.8" hidden="1" thickBot="1">
      <c r="B49" s="37" t="s">
        <v>21</v>
      </c>
      <c r="C49" s="37">
        <f>SUM(C46:C47)</f>
        <v>0</v>
      </c>
      <c r="D49" s="37">
        <f>SUM(D46:D47)</f>
        <v>0</v>
      </c>
      <c r="E49" s="37">
        <f>SUM(E46:E47)</f>
        <v>0</v>
      </c>
      <c r="F49" s="37">
        <f t="shared" ref="F49:P49" si="12">SUM(F46:F48)</f>
        <v>0</v>
      </c>
      <c r="G49" s="37">
        <f t="shared" si="12"/>
        <v>0</v>
      </c>
      <c r="H49" s="37">
        <f t="shared" si="12"/>
        <v>0</v>
      </c>
      <c r="I49" s="37">
        <f t="shared" si="12"/>
        <v>0</v>
      </c>
      <c r="J49" s="37">
        <f t="shared" si="12"/>
        <v>0</v>
      </c>
      <c r="K49" s="37">
        <f t="shared" si="12"/>
        <v>0</v>
      </c>
      <c r="L49" s="37">
        <f t="shared" si="12"/>
        <v>0</v>
      </c>
      <c r="M49" s="37">
        <f t="shared" si="12"/>
        <v>0</v>
      </c>
      <c r="N49" s="37">
        <f t="shared" si="12"/>
        <v>0</v>
      </c>
      <c r="O49" s="37">
        <f t="shared" si="12"/>
        <v>0</v>
      </c>
      <c r="P49" s="109">
        <f t="shared" si="12"/>
        <v>0</v>
      </c>
    </row>
    <row r="50" spans="2:16"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6"/>
    </row>
    <row r="51" spans="2:16">
      <c r="N51" s="112" t="s">
        <v>28</v>
      </c>
      <c r="O51" s="111">
        <f>SUM(O36+O30+O42+O49)</f>
        <v>41203</v>
      </c>
      <c r="P51" s="179">
        <f>SUM(P36+P30+P42+P49)</f>
        <v>24560.85</v>
      </c>
    </row>
  </sheetData>
  <pageMargins left="0.7" right="0.7" top="0.75" bottom="0.75" header="0.3" footer="0.3"/>
  <pageSetup paperSize="9" orientation="portrait" r:id="rId1"/>
  <ignoredErrors>
    <ignoredError sqref="O22:O25 O27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N31" sqref="N31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82</v>
      </c>
    </row>
    <row r="3" spans="2:16" ht="13.2">
      <c r="B3" s="2" t="s">
        <v>69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6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T16" sqref="T16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91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 t="s">
        <v>197</v>
      </c>
      <c r="C7" s="147"/>
      <c r="D7" s="141"/>
      <c r="E7" s="141"/>
      <c r="F7" s="142">
        <v>15</v>
      </c>
      <c r="G7" s="143">
        <v>5386</v>
      </c>
      <c r="H7" s="144"/>
      <c r="I7" s="145">
        <v>32</v>
      </c>
      <c r="J7" s="144"/>
      <c r="K7" s="143">
        <v>16</v>
      </c>
      <c r="L7" s="146"/>
      <c r="M7" s="143">
        <v>712</v>
      </c>
      <c r="N7" s="144"/>
      <c r="O7" s="35">
        <f t="shared" ref="O7:O9" si="0">SUM(F7:N7)</f>
        <v>6161</v>
      </c>
      <c r="P7" s="36">
        <f>(D7*$D$3)+(E7*$E$3)+(F7*$F$3)+(G7*$G$3)+(H7*$H$3)+(I7*$I$3)+(J7*$J$3)+(K7*$K$3)+(L7*$L$3)+(M7*$M$3)+(N7*$N$3)</f>
        <v>2804</v>
      </c>
    </row>
    <row r="8" spans="2:16">
      <c r="B8" s="52" t="s">
        <v>198</v>
      </c>
      <c r="C8" s="147"/>
      <c r="D8" s="141"/>
      <c r="E8" s="141"/>
      <c r="F8" s="142"/>
      <c r="G8" s="143">
        <v>310</v>
      </c>
      <c r="H8" s="144"/>
      <c r="I8" s="145">
        <v>10</v>
      </c>
      <c r="J8" s="144"/>
      <c r="K8" s="143">
        <v>2</v>
      </c>
      <c r="L8" s="146"/>
      <c r="M8" s="143"/>
      <c r="N8" s="144"/>
      <c r="O8" s="35">
        <f t="shared" si="0"/>
        <v>322</v>
      </c>
      <c r="P8" s="36">
        <f t="shared" ref="P8:P31" si="1">(D8*$D$3)+(E8*$E$3)+(F8*$F$3)+(G8*$G$3)+(H8*$H$3)+(I8*$I$3)+(J8*$J$3)+(K8*$K$3)+(L8*$L$3)+(M8*$M$3)+(N8*$N$3)</f>
        <v>84.5</v>
      </c>
    </row>
    <row r="9" spans="2:16">
      <c r="B9" s="52" t="s">
        <v>199</v>
      </c>
      <c r="C9" s="147"/>
      <c r="D9" s="141"/>
      <c r="E9" s="141"/>
      <c r="F9" s="142"/>
      <c r="G9" s="143"/>
      <c r="H9" s="144"/>
      <c r="I9" s="145"/>
      <c r="J9" s="144"/>
      <c r="K9" s="143"/>
      <c r="L9" s="146"/>
      <c r="M9" s="143">
        <v>140</v>
      </c>
      <c r="N9" s="144"/>
      <c r="O9" s="35">
        <f t="shared" si="0"/>
        <v>140</v>
      </c>
      <c r="P9" s="36">
        <f t="shared" si="1"/>
        <v>280</v>
      </c>
    </row>
    <row r="10" spans="2:16">
      <c r="B10" s="52" t="s">
        <v>200</v>
      </c>
      <c r="C10" s="147"/>
      <c r="D10" s="141"/>
      <c r="E10" s="141"/>
      <c r="F10" s="142"/>
      <c r="G10" s="143">
        <v>60</v>
      </c>
      <c r="H10" s="144"/>
      <c r="I10" s="145">
        <v>2</v>
      </c>
      <c r="J10" s="144"/>
      <c r="K10" s="143">
        <v>2</v>
      </c>
      <c r="L10" s="146"/>
      <c r="M10" s="143">
        <v>25</v>
      </c>
      <c r="N10" s="144"/>
      <c r="O10" s="35">
        <f t="shared" ref="O10:O12" si="2">SUM(F10:N10)</f>
        <v>89</v>
      </c>
      <c r="P10" s="36">
        <f t="shared" si="1"/>
        <v>68</v>
      </c>
    </row>
    <row r="11" spans="2:16">
      <c r="B11" s="52" t="s">
        <v>201</v>
      </c>
      <c r="C11" s="147"/>
      <c r="D11" s="141"/>
      <c r="E11" s="141"/>
      <c r="F11" s="142"/>
      <c r="G11" s="143">
        <v>60</v>
      </c>
      <c r="H11" s="144"/>
      <c r="I11" s="145"/>
      <c r="J11" s="144"/>
      <c r="K11" s="143">
        <v>1</v>
      </c>
      <c r="L11" s="146"/>
      <c r="M11" s="143">
        <v>10</v>
      </c>
      <c r="N11" s="144"/>
      <c r="O11" s="35">
        <f t="shared" si="2"/>
        <v>71</v>
      </c>
      <c r="P11" s="36">
        <f t="shared" si="1"/>
        <v>36</v>
      </c>
    </row>
    <row r="12" spans="2:16">
      <c r="B12" s="52" t="s">
        <v>202</v>
      </c>
      <c r="C12" s="147"/>
      <c r="D12" s="141"/>
      <c r="E12" s="141"/>
      <c r="F12" s="142"/>
      <c r="G12" s="143"/>
      <c r="H12" s="144"/>
      <c r="I12" s="145"/>
      <c r="J12" s="144"/>
      <c r="K12" s="143"/>
      <c r="L12" s="146"/>
      <c r="M12" s="143">
        <v>60</v>
      </c>
      <c r="N12" s="144"/>
      <c r="O12" s="35">
        <f t="shared" si="2"/>
        <v>60</v>
      </c>
      <c r="P12" s="36">
        <f t="shared" si="1"/>
        <v>120</v>
      </c>
    </row>
    <row r="13" spans="2:16">
      <c r="B13" s="52" t="s">
        <v>203</v>
      </c>
      <c r="C13" s="147"/>
      <c r="D13" s="141"/>
      <c r="E13" s="141"/>
      <c r="F13" s="142">
        <v>3</v>
      </c>
      <c r="G13" s="143">
        <v>25</v>
      </c>
      <c r="H13" s="144"/>
      <c r="I13" s="145">
        <v>21</v>
      </c>
      <c r="J13" s="144"/>
      <c r="K13" s="143"/>
      <c r="L13" s="146"/>
      <c r="M13" s="143">
        <v>2</v>
      </c>
      <c r="N13" s="144"/>
      <c r="O13" s="35">
        <f t="shared" ref="O13:O19" si="3">SUM(F13:N13)</f>
        <v>51</v>
      </c>
      <c r="P13" s="36">
        <f t="shared" si="1"/>
        <v>21.05</v>
      </c>
    </row>
    <row r="14" spans="2:16">
      <c r="B14" s="140" t="s">
        <v>204</v>
      </c>
      <c r="C14" s="147"/>
      <c r="D14" s="141"/>
      <c r="E14" s="141"/>
      <c r="F14" s="142"/>
      <c r="G14" s="143">
        <v>40</v>
      </c>
      <c r="H14" s="144"/>
      <c r="I14" s="145"/>
      <c r="J14" s="144"/>
      <c r="K14" s="143"/>
      <c r="L14" s="146"/>
      <c r="M14" s="143">
        <v>5</v>
      </c>
      <c r="N14" s="144"/>
      <c r="O14" s="35">
        <f t="shared" si="3"/>
        <v>45</v>
      </c>
      <c r="P14" s="36">
        <f t="shared" si="1"/>
        <v>20</v>
      </c>
    </row>
    <row r="15" spans="2:16">
      <c r="B15" s="140" t="s">
        <v>205</v>
      </c>
      <c r="C15" s="147"/>
      <c r="D15" s="141"/>
      <c r="E15" s="141"/>
      <c r="F15" s="142"/>
      <c r="G15" s="143"/>
      <c r="H15" s="144"/>
      <c r="I15" s="145"/>
      <c r="J15" s="144"/>
      <c r="K15" s="143"/>
      <c r="L15" s="146"/>
      <c r="M15" s="143">
        <v>40</v>
      </c>
      <c r="N15" s="144"/>
      <c r="O15" s="35">
        <f t="shared" si="3"/>
        <v>40</v>
      </c>
      <c r="P15" s="36">
        <f t="shared" si="1"/>
        <v>80</v>
      </c>
    </row>
    <row r="16" spans="2:16">
      <c r="B16" s="52" t="s">
        <v>206</v>
      </c>
      <c r="C16" s="147"/>
      <c r="D16" s="141"/>
      <c r="E16" s="141"/>
      <c r="F16" s="142"/>
      <c r="G16" s="143"/>
      <c r="H16" s="144"/>
      <c r="I16" s="145"/>
      <c r="J16" s="144"/>
      <c r="K16" s="143"/>
      <c r="L16" s="146"/>
      <c r="M16" s="143">
        <v>25</v>
      </c>
      <c r="N16" s="144"/>
      <c r="O16" s="35">
        <f t="shared" si="3"/>
        <v>25</v>
      </c>
      <c r="P16" s="36">
        <f t="shared" si="1"/>
        <v>50</v>
      </c>
    </row>
    <row r="17" spans="2:16">
      <c r="B17" s="52" t="s">
        <v>207</v>
      </c>
      <c r="C17" s="147"/>
      <c r="D17" s="141"/>
      <c r="E17" s="141"/>
      <c r="F17" s="142"/>
      <c r="G17" s="143"/>
      <c r="H17" s="144"/>
      <c r="I17" s="145"/>
      <c r="J17" s="144"/>
      <c r="K17" s="143"/>
      <c r="L17" s="146"/>
      <c r="M17" s="143">
        <v>20</v>
      </c>
      <c r="N17" s="144"/>
      <c r="O17" s="35">
        <f t="shared" si="3"/>
        <v>20</v>
      </c>
      <c r="P17" s="36">
        <f t="shared" si="1"/>
        <v>40</v>
      </c>
    </row>
    <row r="18" spans="2:16">
      <c r="B18" s="52" t="s">
        <v>208</v>
      </c>
      <c r="C18" s="147"/>
      <c r="D18" s="141"/>
      <c r="E18" s="141"/>
      <c r="F18" s="142">
        <v>3</v>
      </c>
      <c r="G18" s="143">
        <v>15</v>
      </c>
      <c r="H18" s="144"/>
      <c r="I18" s="145"/>
      <c r="J18" s="144"/>
      <c r="K18" s="143"/>
      <c r="L18" s="146"/>
      <c r="M18" s="143">
        <v>2</v>
      </c>
      <c r="N18" s="144"/>
      <c r="O18" s="35">
        <f t="shared" si="3"/>
        <v>20</v>
      </c>
      <c r="P18" s="36">
        <f t="shared" si="1"/>
        <v>8.0500000000000007</v>
      </c>
    </row>
    <row r="19" spans="2:16">
      <c r="B19" s="52" t="s">
        <v>209</v>
      </c>
      <c r="C19" s="147"/>
      <c r="D19" s="141"/>
      <c r="E19" s="141"/>
      <c r="F19" s="142">
        <v>4</v>
      </c>
      <c r="G19" s="143">
        <v>10</v>
      </c>
      <c r="H19" s="144"/>
      <c r="I19" s="145">
        <v>3</v>
      </c>
      <c r="J19" s="144"/>
      <c r="K19" s="143"/>
      <c r="L19" s="146"/>
      <c r="M19" s="143">
        <v>3</v>
      </c>
      <c r="N19" s="144"/>
      <c r="O19" s="35">
        <f t="shared" si="3"/>
        <v>20</v>
      </c>
      <c r="P19" s="36">
        <f t="shared" si="1"/>
        <v>10.4</v>
      </c>
    </row>
    <row r="20" spans="2:16">
      <c r="B20" s="52" t="s">
        <v>210</v>
      </c>
      <c r="C20" s="147"/>
      <c r="D20" s="141"/>
      <c r="E20" s="141"/>
      <c r="F20" s="142">
        <v>2</v>
      </c>
      <c r="G20" s="143">
        <v>9</v>
      </c>
      <c r="H20" s="144"/>
      <c r="I20" s="145">
        <v>2</v>
      </c>
      <c r="J20" s="144"/>
      <c r="K20" s="143"/>
      <c r="L20" s="146"/>
      <c r="M20" s="143">
        <v>6</v>
      </c>
      <c r="N20" s="144"/>
      <c r="O20" s="35">
        <f t="shared" ref="O20:O21" si="4">SUM(F20:N20)</f>
        <v>19</v>
      </c>
      <c r="P20" s="36">
        <f t="shared" si="1"/>
        <v>15.45</v>
      </c>
    </row>
    <row r="21" spans="2:16">
      <c r="B21" s="52" t="s">
        <v>211</v>
      </c>
      <c r="C21" s="147"/>
      <c r="D21" s="141"/>
      <c r="E21" s="141"/>
      <c r="F21" s="142"/>
      <c r="G21" s="143">
        <v>17</v>
      </c>
      <c r="H21" s="144"/>
      <c r="I21" s="145"/>
      <c r="J21" s="144"/>
      <c r="K21" s="143"/>
      <c r="L21" s="146"/>
      <c r="M21" s="143"/>
      <c r="N21" s="144"/>
      <c r="O21" s="35">
        <f t="shared" si="4"/>
        <v>17</v>
      </c>
      <c r="P21" s="36">
        <f t="shared" si="1"/>
        <v>4.25</v>
      </c>
    </row>
    <row r="22" spans="2:16">
      <c r="B22" s="52" t="s">
        <v>212</v>
      </c>
      <c r="C22" s="147"/>
      <c r="D22" s="141"/>
      <c r="E22" s="141"/>
      <c r="F22" s="142">
        <v>2</v>
      </c>
      <c r="G22" s="143">
        <v>9</v>
      </c>
      <c r="H22" s="144"/>
      <c r="I22" s="145"/>
      <c r="J22" s="144"/>
      <c r="K22" s="143"/>
      <c r="L22" s="146"/>
      <c r="M22" s="143">
        <v>3</v>
      </c>
      <c r="N22" s="144"/>
      <c r="O22" s="35">
        <f t="shared" ref="O22:O24" si="5">SUM(F22:N22)</f>
        <v>14</v>
      </c>
      <c r="P22" s="36">
        <f t="shared" si="1"/>
        <v>8.4499999999999993</v>
      </c>
    </row>
    <row r="23" spans="2:16">
      <c r="B23" s="52" t="s">
        <v>213</v>
      </c>
      <c r="C23" s="147"/>
      <c r="D23" s="141"/>
      <c r="E23" s="141"/>
      <c r="F23" s="142">
        <v>2</v>
      </c>
      <c r="G23" s="143">
        <v>8</v>
      </c>
      <c r="H23" s="144"/>
      <c r="I23" s="145">
        <v>1</v>
      </c>
      <c r="J23" s="144"/>
      <c r="K23" s="143"/>
      <c r="L23" s="146"/>
      <c r="M23" s="143">
        <v>2</v>
      </c>
      <c r="N23" s="144"/>
      <c r="O23" s="35">
        <f t="shared" si="5"/>
        <v>13</v>
      </c>
      <c r="P23" s="36">
        <f t="shared" si="1"/>
        <v>6.7</v>
      </c>
    </row>
    <row r="24" spans="2:16">
      <c r="B24" s="52" t="s">
        <v>214</v>
      </c>
      <c r="C24" s="147"/>
      <c r="D24" s="141"/>
      <c r="E24" s="141"/>
      <c r="F24" s="142">
        <v>2</v>
      </c>
      <c r="G24" s="143">
        <v>2</v>
      </c>
      <c r="H24" s="144"/>
      <c r="I24" s="145"/>
      <c r="J24" s="144"/>
      <c r="K24" s="143"/>
      <c r="L24" s="146"/>
      <c r="M24" s="143">
        <v>6</v>
      </c>
      <c r="N24" s="144"/>
      <c r="O24" s="35">
        <f t="shared" si="5"/>
        <v>10</v>
      </c>
      <c r="P24" s="36">
        <f t="shared" si="1"/>
        <v>12.7</v>
      </c>
    </row>
    <row r="25" spans="2:16">
      <c r="B25" s="52" t="s">
        <v>215</v>
      </c>
      <c r="C25" s="147"/>
      <c r="D25" s="141"/>
      <c r="E25" s="141"/>
      <c r="F25" s="142"/>
      <c r="G25" s="143">
        <v>3</v>
      </c>
      <c r="H25" s="144"/>
      <c r="I25" s="145">
        <v>1</v>
      </c>
      <c r="J25" s="144"/>
      <c r="K25" s="143">
        <v>2</v>
      </c>
      <c r="L25" s="146"/>
      <c r="M25" s="143">
        <v>2</v>
      </c>
      <c r="N25" s="144"/>
      <c r="O25" s="35">
        <f t="shared" ref="O25:O31" si="6">SUM(F25:N25)</f>
        <v>8</v>
      </c>
      <c r="P25" s="36">
        <f t="shared" si="1"/>
        <v>7.25</v>
      </c>
    </row>
    <row r="26" spans="2:16">
      <c r="B26" s="140" t="s">
        <v>216</v>
      </c>
      <c r="C26" s="147"/>
      <c r="D26" s="141"/>
      <c r="E26" s="141"/>
      <c r="F26" s="142">
        <v>4</v>
      </c>
      <c r="G26" s="143"/>
      <c r="H26" s="144"/>
      <c r="I26" s="145"/>
      <c r="J26" s="144"/>
      <c r="K26" s="143"/>
      <c r="L26" s="146"/>
      <c r="M26" s="143">
        <v>3</v>
      </c>
      <c r="N26" s="144"/>
      <c r="O26" s="35">
        <f t="shared" si="6"/>
        <v>7</v>
      </c>
      <c r="P26" s="36">
        <f t="shared" si="1"/>
        <v>6.4</v>
      </c>
    </row>
    <row r="27" spans="2:16">
      <c r="B27" s="140" t="s">
        <v>217</v>
      </c>
      <c r="C27" s="147"/>
      <c r="D27" s="141"/>
      <c r="E27" s="141"/>
      <c r="F27" s="142">
        <v>2</v>
      </c>
      <c r="G27" s="143">
        <v>2</v>
      </c>
      <c r="H27" s="144"/>
      <c r="I27" s="145"/>
      <c r="J27" s="144"/>
      <c r="K27" s="143"/>
      <c r="L27" s="146"/>
      <c r="M27" s="143">
        <v>3</v>
      </c>
      <c r="N27" s="144"/>
      <c r="O27" s="35">
        <f t="shared" si="6"/>
        <v>7</v>
      </c>
      <c r="P27" s="36">
        <f t="shared" si="1"/>
        <v>6.7</v>
      </c>
    </row>
    <row r="28" spans="2:16">
      <c r="B28" s="52" t="s">
        <v>218</v>
      </c>
      <c r="C28" s="147"/>
      <c r="D28" s="141"/>
      <c r="E28" s="141"/>
      <c r="F28" s="142"/>
      <c r="G28" s="143">
        <v>1</v>
      </c>
      <c r="H28" s="144"/>
      <c r="I28" s="145">
        <v>1</v>
      </c>
      <c r="J28" s="144"/>
      <c r="K28" s="143">
        <v>2</v>
      </c>
      <c r="L28" s="146"/>
      <c r="M28" s="143">
        <v>2</v>
      </c>
      <c r="N28" s="144"/>
      <c r="O28" s="35">
        <f t="shared" si="6"/>
        <v>6</v>
      </c>
      <c r="P28" s="36">
        <f t="shared" si="1"/>
        <v>6.75</v>
      </c>
    </row>
    <row r="29" spans="2:16">
      <c r="B29" s="52" t="s">
        <v>219</v>
      </c>
      <c r="C29" s="147"/>
      <c r="D29" s="141"/>
      <c r="E29" s="141"/>
      <c r="F29" s="142">
        <v>1</v>
      </c>
      <c r="G29" s="143">
        <v>3</v>
      </c>
      <c r="H29" s="144"/>
      <c r="I29" s="145"/>
      <c r="J29" s="144"/>
      <c r="K29" s="143"/>
      <c r="L29" s="146"/>
      <c r="M29" s="143">
        <v>1</v>
      </c>
      <c r="N29" s="144"/>
      <c r="O29" s="35">
        <f t="shared" si="6"/>
        <v>5</v>
      </c>
      <c r="P29" s="36">
        <f t="shared" si="1"/>
        <v>2.85</v>
      </c>
    </row>
    <row r="30" spans="2:16">
      <c r="B30" s="52" t="s">
        <v>220</v>
      </c>
      <c r="C30" s="147"/>
      <c r="D30" s="141"/>
      <c r="E30" s="141"/>
      <c r="F30" s="142"/>
      <c r="G30" s="143">
        <v>2</v>
      </c>
      <c r="H30" s="144"/>
      <c r="I30" s="145">
        <v>2</v>
      </c>
      <c r="J30" s="144"/>
      <c r="K30" s="143"/>
      <c r="L30" s="146"/>
      <c r="M30" s="143"/>
      <c r="N30" s="144"/>
      <c r="O30" s="35">
        <f t="shared" si="6"/>
        <v>4</v>
      </c>
      <c r="P30" s="36">
        <f t="shared" si="1"/>
        <v>1.5</v>
      </c>
    </row>
    <row r="31" spans="2:16">
      <c r="B31" s="52" t="s">
        <v>221</v>
      </c>
      <c r="C31" s="147"/>
      <c r="D31" s="141"/>
      <c r="E31" s="141"/>
      <c r="F31" s="142"/>
      <c r="G31" s="143">
        <v>4</v>
      </c>
      <c r="H31" s="144"/>
      <c r="I31" s="145"/>
      <c r="J31" s="144"/>
      <c r="K31" s="143"/>
      <c r="L31" s="146"/>
      <c r="M31" s="143"/>
      <c r="N31" s="144"/>
      <c r="O31" s="35">
        <f t="shared" si="6"/>
        <v>4</v>
      </c>
      <c r="P31" s="36">
        <f t="shared" si="1"/>
        <v>1</v>
      </c>
    </row>
    <row r="32" spans="2:16">
      <c r="B32" s="52" t="s">
        <v>222</v>
      </c>
      <c r="C32" s="147"/>
      <c r="D32" s="141"/>
      <c r="E32" s="141"/>
      <c r="F32" s="142"/>
      <c r="G32" s="143"/>
      <c r="H32" s="144"/>
      <c r="I32" s="145">
        <v>1</v>
      </c>
      <c r="J32" s="144"/>
      <c r="K32" s="143"/>
      <c r="L32" s="146"/>
      <c r="M32" s="143">
        <v>2</v>
      </c>
      <c r="N32" s="144"/>
      <c r="O32" s="35">
        <f t="shared" ref="O32:O33" si="7">SUM(F32:N32)</f>
        <v>3</v>
      </c>
      <c r="P32" s="36">
        <f t="shared" ref="P32:P33" si="8">(D32*$D$3)+(E32*$E$3)+(F32*$F$3)+(G32*$G$3)+(H32*$H$3)+(I32*$I$3)+(J32*$J$3)+(K32*$K$3)+(L32*$L$3)+(M32*$M$3)+(N32*$N$3)</f>
        <v>4.5</v>
      </c>
    </row>
    <row r="33" spans="2:16">
      <c r="B33" s="52"/>
      <c r="C33" s="147"/>
      <c r="D33" s="141"/>
      <c r="E33" s="141"/>
      <c r="F33" s="142"/>
      <c r="G33" s="143"/>
      <c r="H33" s="144"/>
      <c r="I33" s="145"/>
      <c r="J33" s="144"/>
      <c r="K33" s="143"/>
      <c r="L33" s="146"/>
      <c r="M33" s="143"/>
      <c r="N33" s="144"/>
      <c r="O33" s="35">
        <f t="shared" si="7"/>
        <v>0</v>
      </c>
      <c r="P33" s="36">
        <f t="shared" si="8"/>
        <v>0</v>
      </c>
    </row>
    <row r="34" spans="2:16">
      <c r="B34" s="126"/>
      <c r="C34" s="133"/>
      <c r="D34" s="127"/>
      <c r="E34" s="127"/>
      <c r="F34" s="128"/>
      <c r="G34" s="129"/>
      <c r="H34" s="130"/>
      <c r="I34" s="131"/>
      <c r="J34" s="130"/>
      <c r="K34" s="129"/>
      <c r="L34" s="132"/>
      <c r="M34" s="129"/>
      <c r="N34" s="130"/>
      <c r="O34" s="35">
        <f>SUM(F34:N34)</f>
        <v>0</v>
      </c>
      <c r="P34" s="36">
        <f t="shared" ref="P34" si="9">(D34*$D$3)+(E34*$E$3)+(F34*$F$3)+(G34*$G$3)+(H34*$H$3)+(I34*$I$3)+(J34*$J$3)+(K34*$K$3)+(L34*$L$3)+(M34*$M$3)+(N34*$N$3)</f>
        <v>0</v>
      </c>
    </row>
    <row r="35" spans="2:16" ht="10.8" thickBot="1">
      <c r="B35" s="37" t="s">
        <v>21</v>
      </c>
      <c r="C35" s="37">
        <f t="shared" ref="C35:P35" si="10">SUM(C7:C34)</f>
        <v>0</v>
      </c>
      <c r="D35" s="37">
        <f t="shared" si="10"/>
        <v>0</v>
      </c>
      <c r="E35" s="37">
        <f t="shared" si="10"/>
        <v>0</v>
      </c>
      <c r="F35" s="37">
        <f t="shared" si="10"/>
        <v>40</v>
      </c>
      <c r="G35" s="37">
        <f t="shared" si="10"/>
        <v>5966</v>
      </c>
      <c r="H35" s="37">
        <f t="shared" si="10"/>
        <v>0</v>
      </c>
      <c r="I35" s="37">
        <f t="shared" si="10"/>
        <v>76</v>
      </c>
      <c r="J35" s="37">
        <f t="shared" si="10"/>
        <v>0</v>
      </c>
      <c r="K35" s="37">
        <f t="shared" si="10"/>
        <v>25</v>
      </c>
      <c r="L35" s="37">
        <f t="shared" si="10"/>
        <v>0</v>
      </c>
      <c r="M35" s="37">
        <f t="shared" si="10"/>
        <v>1074</v>
      </c>
      <c r="N35" s="37">
        <f t="shared" si="10"/>
        <v>0</v>
      </c>
      <c r="O35" s="37">
        <f t="shared" si="10"/>
        <v>7181</v>
      </c>
      <c r="P35" s="37">
        <f t="shared" si="10"/>
        <v>3706.4999999999995</v>
      </c>
    </row>
    <row r="36" spans="2:16">
      <c r="F36" s="38"/>
      <c r="G36" s="38"/>
      <c r="H36" s="38"/>
      <c r="I36" s="38"/>
      <c r="J36" s="38"/>
      <c r="K36" s="38"/>
      <c r="L36" s="38"/>
      <c r="M36" s="38"/>
      <c r="N36" s="38"/>
    </row>
    <row r="37" spans="2:16" hidden="1">
      <c r="B37" s="13"/>
      <c r="C37" s="13"/>
      <c r="D37" s="13"/>
      <c r="E37" s="13"/>
      <c r="F37" s="30"/>
      <c r="G37" s="30"/>
      <c r="H37" s="30"/>
      <c r="I37" s="30"/>
      <c r="J37" s="30"/>
      <c r="K37" s="30"/>
      <c r="L37" s="30"/>
      <c r="M37" s="30"/>
      <c r="N37" s="30"/>
      <c r="O37" s="13"/>
      <c r="P37" s="13"/>
    </row>
    <row r="38" spans="2:16" ht="10.8" hidden="1" thickBot="1">
      <c r="B38" s="32" t="s">
        <v>29</v>
      </c>
      <c r="C38" s="32"/>
      <c r="D38" s="32"/>
      <c r="E38" s="32"/>
      <c r="F38" s="33"/>
      <c r="G38" s="33"/>
      <c r="H38" s="33"/>
      <c r="I38" s="33"/>
      <c r="J38" s="33"/>
      <c r="K38" s="33"/>
      <c r="L38" s="33"/>
      <c r="M38" s="33"/>
      <c r="N38" s="33"/>
      <c r="O38" s="34"/>
      <c r="P38" s="34"/>
    </row>
    <row r="39" spans="2:16" hidden="1">
      <c r="B39" s="52"/>
      <c r="C39" s="57"/>
      <c r="D39" s="48"/>
      <c r="E39" s="48"/>
      <c r="F39" s="49"/>
      <c r="G39" s="53"/>
      <c r="H39" s="54"/>
      <c r="I39" s="55"/>
      <c r="J39" s="54"/>
      <c r="K39" s="53"/>
      <c r="L39" s="56"/>
      <c r="M39" s="53"/>
      <c r="N39" s="54"/>
      <c r="O39" s="35">
        <f>SUM(F39:N39)</f>
        <v>0</v>
      </c>
      <c r="P39" s="36">
        <f t="shared" ref="P39:P41" si="11">(D39*$D$3)+(E39*$E$3)+(F39*$F$3)+(G39*$G$3)+(H39*$H$3)+(I39*$I$3)+(J39*$J$3)+(K39*$K$3)+(L39*$L$3)+(M39*$M$3)+(N39*$N$3)</f>
        <v>0</v>
      </c>
    </row>
    <row r="40" spans="2:16" hidden="1">
      <c r="B40" s="52"/>
      <c r="C40" s="47"/>
      <c r="D40" s="48"/>
      <c r="E40" s="48"/>
      <c r="F40" s="49"/>
      <c r="G40" s="53"/>
      <c r="H40" s="54"/>
      <c r="I40" s="55"/>
      <c r="J40" s="54"/>
      <c r="K40" s="53"/>
      <c r="L40" s="56"/>
      <c r="M40" s="53"/>
      <c r="N40" s="54"/>
      <c r="O40" s="35">
        <f>SUM(F40:N40)</f>
        <v>0</v>
      </c>
      <c r="P40" s="36">
        <f t="shared" si="11"/>
        <v>0</v>
      </c>
    </row>
    <row r="41" spans="2:16" hidden="1">
      <c r="B41" s="52"/>
      <c r="C41" s="47"/>
      <c r="D41" s="48"/>
      <c r="E41" s="48"/>
      <c r="F41" s="49"/>
      <c r="G41" s="53"/>
      <c r="H41" s="54"/>
      <c r="I41" s="55"/>
      <c r="J41" s="54"/>
      <c r="K41" s="53"/>
      <c r="L41" s="56"/>
      <c r="M41" s="53"/>
      <c r="N41" s="54"/>
      <c r="O41" s="35">
        <f>SUM(F41:N41)</f>
        <v>0</v>
      </c>
      <c r="P41" s="36">
        <f t="shared" si="11"/>
        <v>0</v>
      </c>
    </row>
    <row r="42" spans="2:16" ht="10.8" hidden="1" thickBot="1">
      <c r="B42" s="37" t="s">
        <v>21</v>
      </c>
      <c r="C42" s="37">
        <f>SUM(C39:C41)</f>
        <v>0</v>
      </c>
      <c r="D42" s="37">
        <f>SUM(D39:D41)</f>
        <v>0</v>
      </c>
      <c r="E42" s="37">
        <f>SUM(E39:E41)</f>
        <v>0</v>
      </c>
      <c r="F42" s="37">
        <f>SUM(F39:F41)</f>
        <v>0</v>
      </c>
      <c r="G42" s="37">
        <f>SUM(G39:G41)</f>
        <v>0</v>
      </c>
      <c r="H42" s="37">
        <f t="shared" ref="H42:P42" si="12">SUM(H39:H41)</f>
        <v>0</v>
      </c>
      <c r="I42" s="37">
        <f t="shared" si="12"/>
        <v>0</v>
      </c>
      <c r="J42" s="37">
        <f t="shared" si="12"/>
        <v>0</v>
      </c>
      <c r="K42" s="37">
        <f t="shared" si="12"/>
        <v>0</v>
      </c>
      <c r="L42" s="37">
        <f t="shared" si="12"/>
        <v>0</v>
      </c>
      <c r="M42" s="37">
        <f t="shared" si="12"/>
        <v>0</v>
      </c>
      <c r="N42" s="37">
        <f t="shared" si="12"/>
        <v>0</v>
      </c>
      <c r="O42" s="39">
        <f t="shared" si="12"/>
        <v>0</v>
      </c>
      <c r="P42" s="39">
        <f t="shared" si="12"/>
        <v>0</v>
      </c>
    </row>
    <row r="43" spans="2:16" hidden="1">
      <c r="G43" s="38"/>
    </row>
    <row r="44" spans="2:16" hidden="1">
      <c r="B44" s="13"/>
      <c r="C44" s="13"/>
      <c r="D44" s="13"/>
      <c r="E44" s="13"/>
      <c r="F44" s="30"/>
      <c r="G44" s="30"/>
      <c r="H44" s="30"/>
      <c r="I44" s="30"/>
      <c r="J44" s="30"/>
      <c r="K44" s="30"/>
      <c r="L44" s="30"/>
      <c r="M44" s="30"/>
      <c r="N44" s="30"/>
      <c r="O44" s="13"/>
      <c r="P44" s="13"/>
    </row>
    <row r="45" spans="2:16" ht="10.8" hidden="1" thickBot="1">
      <c r="B45" s="32" t="s">
        <v>70</v>
      </c>
      <c r="C45" s="32"/>
      <c r="D45" s="32"/>
      <c r="E45" s="32"/>
      <c r="F45" s="33"/>
      <c r="G45" s="33"/>
      <c r="H45" s="33"/>
      <c r="I45" s="33"/>
      <c r="J45" s="33"/>
      <c r="K45" s="33"/>
      <c r="L45" s="33"/>
      <c r="M45" s="33"/>
      <c r="N45" s="33"/>
      <c r="O45" s="34"/>
      <c r="P45" s="34"/>
    </row>
    <row r="46" spans="2:16" hidden="1">
      <c r="B46" s="52"/>
      <c r="C46" s="57"/>
      <c r="D46" s="48"/>
      <c r="E46" s="48"/>
      <c r="F46" s="49"/>
      <c r="G46" s="53"/>
      <c r="H46" s="54"/>
      <c r="I46" s="55"/>
      <c r="J46" s="54"/>
      <c r="K46" s="53"/>
      <c r="L46" s="56"/>
      <c r="M46" s="53"/>
      <c r="N46" s="54"/>
      <c r="O46" s="35">
        <f t="shared" ref="O46:O57" si="13">SUM(F46:N46)</f>
        <v>0</v>
      </c>
      <c r="P46" s="36">
        <f t="shared" ref="P46:P57" si="14">(D46*$D$3)+(E46*$E$3)+(F46*$F$3)+(G46*$G$3)+(H46*$H$3)+(I46*$I$3)+(J46*$J$3)+(K46*$K$3)+(L46*$L$3)+(M46*$M$3)+(N46*$N$3)</f>
        <v>0</v>
      </c>
    </row>
    <row r="47" spans="2:16" hidden="1">
      <c r="B47" s="52"/>
      <c r="C47" s="47"/>
      <c r="D47" s="48"/>
      <c r="E47" s="48"/>
      <c r="F47" s="49"/>
      <c r="G47" s="53"/>
      <c r="H47" s="54"/>
      <c r="I47" s="55"/>
      <c r="J47" s="54"/>
      <c r="K47" s="53"/>
      <c r="L47" s="56"/>
      <c r="M47" s="53"/>
      <c r="N47" s="54"/>
      <c r="O47" s="35">
        <f t="shared" si="13"/>
        <v>0</v>
      </c>
      <c r="P47" s="36">
        <f t="shared" si="14"/>
        <v>0</v>
      </c>
    </row>
    <row r="48" spans="2:16" hidden="1">
      <c r="B48" s="52"/>
      <c r="C48" s="47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35">
        <f t="shared" si="13"/>
        <v>0</v>
      </c>
      <c r="P48" s="36">
        <f t="shared" si="14"/>
        <v>0</v>
      </c>
    </row>
    <row r="49" spans="2:16" hidden="1">
      <c r="B49" s="52"/>
      <c r="C49" s="47"/>
      <c r="D49" s="48"/>
      <c r="E49" s="48"/>
      <c r="F49" s="49"/>
      <c r="G49" s="53"/>
      <c r="H49" s="54"/>
      <c r="I49" s="55"/>
      <c r="J49" s="54"/>
      <c r="K49" s="53"/>
      <c r="L49" s="56"/>
      <c r="M49" s="53"/>
      <c r="N49" s="54"/>
      <c r="O49" s="35">
        <f t="shared" si="13"/>
        <v>0</v>
      </c>
      <c r="P49" s="36">
        <f t="shared" si="14"/>
        <v>0</v>
      </c>
    </row>
    <row r="50" spans="2:16" hidden="1">
      <c r="B50" s="52"/>
      <c r="C50" s="47"/>
      <c r="D50" s="48"/>
      <c r="E50" s="48"/>
      <c r="F50" s="49"/>
      <c r="G50" s="53"/>
      <c r="H50" s="54"/>
      <c r="I50" s="55"/>
      <c r="J50" s="54"/>
      <c r="K50" s="53"/>
      <c r="L50" s="56"/>
      <c r="M50" s="53"/>
      <c r="N50" s="54"/>
      <c r="O50" s="35">
        <f t="shared" si="13"/>
        <v>0</v>
      </c>
      <c r="P50" s="36">
        <f t="shared" si="14"/>
        <v>0</v>
      </c>
    </row>
    <row r="51" spans="2:16" hidden="1">
      <c r="B51" s="52"/>
      <c r="C51" s="47"/>
      <c r="D51" s="48"/>
      <c r="E51" s="48"/>
      <c r="F51" s="49"/>
      <c r="G51" s="53"/>
      <c r="H51" s="54"/>
      <c r="I51" s="55"/>
      <c r="J51" s="54"/>
      <c r="K51" s="53"/>
      <c r="L51" s="56"/>
      <c r="M51" s="53"/>
      <c r="N51" s="54"/>
      <c r="O51" s="35">
        <f t="shared" si="13"/>
        <v>0</v>
      </c>
      <c r="P51" s="36">
        <f t="shared" ref="P51:P54" si="15">(D51*$D$3)+(E51*$E$3)+(F51*$F$3)+(G51*$G$3)+(H51*$H$3)+(I51*$I$3)+(J51*$J$3)+(K51*$K$3)+(L51*$L$3)+(M51*$M$3)+(N51*$N$3)</f>
        <v>0</v>
      </c>
    </row>
    <row r="52" spans="2:16" hidden="1">
      <c r="B52" s="52"/>
      <c r="C52" s="47"/>
      <c r="D52" s="48"/>
      <c r="E52" s="48"/>
      <c r="F52" s="49"/>
      <c r="G52" s="53"/>
      <c r="H52" s="54"/>
      <c r="I52" s="55"/>
      <c r="J52" s="54"/>
      <c r="K52" s="53"/>
      <c r="L52" s="56"/>
      <c r="M52" s="53"/>
      <c r="N52" s="54"/>
      <c r="O52" s="35">
        <f t="shared" si="13"/>
        <v>0</v>
      </c>
      <c r="P52" s="36">
        <f t="shared" si="15"/>
        <v>0</v>
      </c>
    </row>
    <row r="53" spans="2:16" hidden="1">
      <c r="B53" s="52"/>
      <c r="C53" s="47"/>
      <c r="D53" s="48"/>
      <c r="E53" s="48"/>
      <c r="F53" s="49"/>
      <c r="G53" s="53"/>
      <c r="H53" s="54"/>
      <c r="I53" s="55"/>
      <c r="J53" s="54"/>
      <c r="K53" s="53"/>
      <c r="L53" s="56"/>
      <c r="M53" s="53"/>
      <c r="N53" s="54"/>
      <c r="O53" s="35">
        <f t="shared" si="13"/>
        <v>0</v>
      </c>
      <c r="P53" s="36">
        <f t="shared" si="15"/>
        <v>0</v>
      </c>
    </row>
    <row r="54" spans="2:16" hidden="1">
      <c r="B54" s="52"/>
      <c r="C54" s="47"/>
      <c r="D54" s="48"/>
      <c r="E54" s="48"/>
      <c r="F54" s="49"/>
      <c r="G54" s="53"/>
      <c r="H54" s="54"/>
      <c r="I54" s="55"/>
      <c r="J54" s="54"/>
      <c r="K54" s="53"/>
      <c r="L54" s="56"/>
      <c r="M54" s="53"/>
      <c r="N54" s="54"/>
      <c r="O54" s="35">
        <f t="shared" si="13"/>
        <v>0</v>
      </c>
      <c r="P54" s="36">
        <f t="shared" si="15"/>
        <v>0</v>
      </c>
    </row>
    <row r="55" spans="2:16" hidden="1">
      <c r="B55" s="52"/>
      <c r="C55" s="47"/>
      <c r="D55" s="48"/>
      <c r="E55" s="48"/>
      <c r="F55" s="49"/>
      <c r="G55" s="53"/>
      <c r="H55" s="54"/>
      <c r="I55" s="55"/>
      <c r="J55" s="54"/>
      <c r="K55" s="53"/>
      <c r="L55" s="56"/>
      <c r="M55" s="53"/>
      <c r="N55" s="54"/>
      <c r="O55" s="35">
        <f t="shared" si="13"/>
        <v>0</v>
      </c>
      <c r="P55" s="36">
        <f t="shared" ref="P55:P56" si="16">(D55*$D$3)+(E55*$E$3)+(F55*$F$3)+(G55*$G$3)+(H55*$H$3)+(I55*$I$3)+(J55*$J$3)+(K55*$K$3)+(L55*$L$3)+(M55*$M$3)+(N55*$N$3)</f>
        <v>0</v>
      </c>
    </row>
    <row r="56" spans="2:16" hidden="1">
      <c r="B56" s="52"/>
      <c r="C56" s="47"/>
      <c r="D56" s="48"/>
      <c r="E56" s="48"/>
      <c r="F56" s="49"/>
      <c r="G56" s="53"/>
      <c r="H56" s="54"/>
      <c r="I56" s="55"/>
      <c r="J56" s="54"/>
      <c r="K56" s="53"/>
      <c r="L56" s="56"/>
      <c r="M56" s="53"/>
      <c r="N56" s="54"/>
      <c r="O56" s="35">
        <f t="shared" si="13"/>
        <v>0</v>
      </c>
      <c r="P56" s="36">
        <f t="shared" si="16"/>
        <v>0</v>
      </c>
    </row>
    <row r="57" spans="2:16" hidden="1">
      <c r="B57" s="52"/>
      <c r="C57" s="47"/>
      <c r="D57" s="48"/>
      <c r="E57" s="48"/>
      <c r="F57" s="49"/>
      <c r="G57" s="53"/>
      <c r="H57" s="54"/>
      <c r="I57" s="55"/>
      <c r="J57" s="54"/>
      <c r="K57" s="53"/>
      <c r="L57" s="56"/>
      <c r="M57" s="53"/>
      <c r="N57" s="54"/>
      <c r="O57" s="35">
        <f t="shared" si="13"/>
        <v>0</v>
      </c>
      <c r="P57" s="36">
        <f t="shared" si="14"/>
        <v>0</v>
      </c>
    </row>
    <row r="58" spans="2:16" ht="10.8" hidden="1" thickBot="1">
      <c r="B58" s="37" t="s">
        <v>21</v>
      </c>
      <c r="C58" s="37">
        <f t="shared" ref="C58:P58" si="17">SUM(C46:C57)</f>
        <v>0</v>
      </c>
      <c r="D58" s="37">
        <f t="shared" si="17"/>
        <v>0</v>
      </c>
      <c r="E58" s="37">
        <f t="shared" si="17"/>
        <v>0</v>
      </c>
      <c r="F58" s="37">
        <f t="shared" si="17"/>
        <v>0</v>
      </c>
      <c r="G58" s="37">
        <f t="shared" si="17"/>
        <v>0</v>
      </c>
      <c r="H58" s="37">
        <f t="shared" si="17"/>
        <v>0</v>
      </c>
      <c r="I58" s="37">
        <f t="shared" si="17"/>
        <v>0</v>
      </c>
      <c r="J58" s="37">
        <f t="shared" si="17"/>
        <v>0</v>
      </c>
      <c r="K58" s="37">
        <f t="shared" si="17"/>
        <v>0</v>
      </c>
      <c r="L58" s="37">
        <f t="shared" si="17"/>
        <v>0</v>
      </c>
      <c r="M58" s="37">
        <f t="shared" si="17"/>
        <v>0</v>
      </c>
      <c r="N58" s="37">
        <f t="shared" si="17"/>
        <v>0</v>
      </c>
      <c r="O58" s="39">
        <f t="shared" si="17"/>
        <v>0</v>
      </c>
      <c r="P58" s="39">
        <f t="shared" si="17"/>
        <v>0</v>
      </c>
    </row>
    <row r="59" spans="2:16" hidden="1">
      <c r="G59" s="38"/>
    </row>
    <row r="60" spans="2:16" ht="13.2">
      <c r="B60" s="2"/>
      <c r="C60" s="2"/>
      <c r="D60" s="2"/>
      <c r="E60" s="2"/>
      <c r="F60" s="43"/>
      <c r="G60" s="43"/>
      <c r="H60" s="43"/>
      <c r="I60" s="43"/>
      <c r="J60" s="43"/>
      <c r="K60" s="43"/>
      <c r="L60" s="43"/>
      <c r="M60" s="43"/>
      <c r="N60" s="43"/>
      <c r="O60" s="2"/>
      <c r="P60" s="2"/>
    </row>
    <row r="61" spans="2:16">
      <c r="M61" s="44" t="s">
        <v>21</v>
      </c>
      <c r="O61" s="45">
        <f>O58+O42+O35</f>
        <v>7181</v>
      </c>
      <c r="P61" s="46">
        <f>P58+P42+P35</f>
        <v>3706.4999999999995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0"/>
  <sheetViews>
    <sheetView zoomScaleNormal="100" workbookViewId="0">
      <selection activeCell="B2" sqref="B2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91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87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47</v>
      </c>
      <c r="C7" s="57"/>
      <c r="D7" s="48"/>
      <c r="E7" s="48"/>
      <c r="F7" s="49">
        <v>50</v>
      </c>
      <c r="G7" s="53">
        <v>60</v>
      </c>
      <c r="H7" s="54"/>
      <c r="I7" s="55">
        <v>45</v>
      </c>
      <c r="J7" s="54"/>
      <c r="K7" s="53">
        <v>25</v>
      </c>
      <c r="L7" s="56"/>
      <c r="M7" s="53"/>
      <c r="N7" s="54">
        <v>35</v>
      </c>
      <c r="O7" s="35">
        <f>SUM(C7:N7)</f>
        <v>215</v>
      </c>
      <c r="P7" s="36">
        <f>(D7*$D$3)+(E7*$E$3)+(F7*$F$3)+(G7*$G$3)+(H7*$H$3)+(I7*$I$3)+(J7*$J$3)+(K7*$K$3)+(L7*$L$3)+(M7*$M$3)+(N7*$N$3)</f>
        <v>137.5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50</v>
      </c>
      <c r="G10" s="37">
        <f t="shared" si="2"/>
        <v>60</v>
      </c>
      <c r="H10" s="37">
        <f t="shared" si="2"/>
        <v>0</v>
      </c>
      <c r="I10" s="37">
        <f t="shared" si="2"/>
        <v>45</v>
      </c>
      <c r="J10" s="37">
        <f t="shared" si="2"/>
        <v>0</v>
      </c>
      <c r="K10" s="37">
        <f t="shared" si="2"/>
        <v>25</v>
      </c>
      <c r="L10" s="37">
        <f t="shared" si="2"/>
        <v>0</v>
      </c>
      <c r="M10" s="37">
        <f t="shared" si="2"/>
        <v>0</v>
      </c>
      <c r="N10" s="37">
        <f t="shared" si="2"/>
        <v>35</v>
      </c>
      <c r="O10" s="100">
        <f t="shared" si="2"/>
        <v>215</v>
      </c>
      <c r="P10" s="37">
        <f t="shared" si="2"/>
        <v>137.5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41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47</v>
      </c>
      <c r="C14" s="57"/>
      <c r="D14" s="48"/>
      <c r="E14" s="48"/>
      <c r="F14" s="49">
        <v>179</v>
      </c>
      <c r="G14" s="53">
        <v>100</v>
      </c>
      <c r="H14" s="54"/>
      <c r="I14" s="55">
        <v>17</v>
      </c>
      <c r="J14" s="54"/>
      <c r="K14" s="53">
        <v>5</v>
      </c>
      <c r="L14" s="56"/>
      <c r="M14" s="53"/>
      <c r="N14" s="54">
        <v>7</v>
      </c>
      <c r="O14" s="35">
        <f t="shared" ref="O14:O15" si="3">SUM(F14:N14)</f>
        <v>308</v>
      </c>
      <c r="P14" s="36">
        <f t="shared" ref="P14:P15" si="4">(D14*$D$3)+(E14*$E$3)+(F14*$F$3)+(G14*$G$3)+(H14*$H$3)+(I14*$I$3)+(J14*$J$3)+(K14*$K$3)+(L14*$L$3)+(M14*$M$3)+(N14*$N$3)</f>
        <v>70.400000000000006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>
        <f t="shared" ref="G16:P16" si="5">SUM(G14:G15)</f>
        <v>100</v>
      </c>
      <c r="H16" s="40">
        <f t="shared" si="5"/>
        <v>0</v>
      </c>
      <c r="I16" s="40">
        <f t="shared" si="5"/>
        <v>17</v>
      </c>
      <c r="J16" s="40">
        <f t="shared" si="5"/>
        <v>0</v>
      </c>
      <c r="K16" s="40">
        <f t="shared" si="5"/>
        <v>5</v>
      </c>
      <c r="L16" s="40">
        <f t="shared" si="5"/>
        <v>0</v>
      </c>
      <c r="M16" s="40">
        <f t="shared" si="5"/>
        <v>0</v>
      </c>
      <c r="N16" s="40">
        <f t="shared" si="5"/>
        <v>7</v>
      </c>
      <c r="O16" s="41">
        <f t="shared" si="5"/>
        <v>308</v>
      </c>
      <c r="P16" s="42">
        <f t="shared" si="5"/>
        <v>70.400000000000006</v>
      </c>
    </row>
    <row r="19" spans="2:16" ht="10.8" thickBot="1">
      <c r="B19" s="32" t="s">
        <v>92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 t="s">
        <v>47</v>
      </c>
      <c r="C20" s="57"/>
      <c r="D20" s="48"/>
      <c r="E20" s="48"/>
      <c r="F20" s="49">
        <v>120</v>
      </c>
      <c r="G20" s="53">
        <v>153</v>
      </c>
      <c r="H20" s="54"/>
      <c r="I20" s="55"/>
      <c r="J20" s="54"/>
      <c r="K20" s="53">
        <v>39</v>
      </c>
      <c r="L20" s="56"/>
      <c r="M20" s="53"/>
      <c r="N20" s="54">
        <v>9</v>
      </c>
      <c r="O20" s="35">
        <f t="shared" ref="O20:O23" si="6">SUM(F20:N20)</f>
        <v>321</v>
      </c>
      <c r="P20" s="36">
        <f t="shared" ref="P20:P23" si="7">(D20*$D$3)+(E20*$E$3)+(F20*$F$3)+(G20*$G$3)+(H20*$H$3)+(I20*$I$3)+(J20*$J$3)+(K20*$K$3)+(L20*$L$3)+(M20*$M$3)+(N20*$N$3)</f>
        <v>107.25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>
        <f t="shared" ref="G24:P24" si="8">SUM(G20:G23)</f>
        <v>153</v>
      </c>
      <c r="H24" s="40">
        <f t="shared" si="8"/>
        <v>0</v>
      </c>
      <c r="I24" s="40">
        <f t="shared" si="8"/>
        <v>0</v>
      </c>
      <c r="J24" s="40">
        <f t="shared" si="8"/>
        <v>0</v>
      </c>
      <c r="K24" s="40">
        <f t="shared" si="8"/>
        <v>39</v>
      </c>
      <c r="L24" s="40">
        <f t="shared" si="8"/>
        <v>0</v>
      </c>
      <c r="M24" s="40">
        <f t="shared" si="8"/>
        <v>0</v>
      </c>
      <c r="N24" s="40">
        <f t="shared" si="8"/>
        <v>9</v>
      </c>
      <c r="O24" s="41">
        <f t="shared" si="8"/>
        <v>321</v>
      </c>
      <c r="P24" s="42">
        <f t="shared" si="8"/>
        <v>107.25</v>
      </c>
    </row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40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47</v>
      </c>
      <c r="C28" s="57"/>
      <c r="D28" s="48"/>
      <c r="E28" s="48"/>
      <c r="F28" s="49">
        <v>1800</v>
      </c>
      <c r="G28" s="53">
        <v>358</v>
      </c>
      <c r="H28" s="54"/>
      <c r="I28" s="55">
        <v>185</v>
      </c>
      <c r="J28" s="54"/>
      <c r="K28" s="53">
        <v>200</v>
      </c>
      <c r="L28" s="56"/>
      <c r="M28" s="53"/>
      <c r="N28" s="54">
        <v>50</v>
      </c>
      <c r="O28" s="35">
        <f t="shared" ref="O28:O30" si="9">SUM(F28:N28)</f>
        <v>2593</v>
      </c>
      <c r="P28" s="36">
        <f t="shared" ref="P28:P30" si="10">(D28*$D$3)+(E28*$E$3)+(F28*$F$3)+(G28*$G$3)+(H28*$H$3)+(I28*$I$3)+(J28*$J$3)+(K28*$K$3)+(L28*$L$3)+(M28*$M$3)+(N28*$N$3)</f>
        <v>662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1800</v>
      </c>
      <c r="G31" s="40">
        <f t="shared" si="11"/>
        <v>358</v>
      </c>
      <c r="H31" s="40">
        <f t="shared" si="11"/>
        <v>0</v>
      </c>
      <c r="I31" s="40">
        <f t="shared" si="11"/>
        <v>185</v>
      </c>
      <c r="J31" s="40">
        <f t="shared" si="11"/>
        <v>0</v>
      </c>
      <c r="K31" s="40">
        <f t="shared" si="11"/>
        <v>200</v>
      </c>
      <c r="L31" s="40">
        <f t="shared" si="11"/>
        <v>0</v>
      </c>
      <c r="M31" s="40">
        <f t="shared" si="11"/>
        <v>0</v>
      </c>
      <c r="N31" s="40">
        <f t="shared" si="11"/>
        <v>50</v>
      </c>
      <c r="O31" s="41">
        <f t="shared" si="11"/>
        <v>2593</v>
      </c>
      <c r="P31" s="42">
        <f t="shared" si="11"/>
        <v>662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4" spans="2:16" ht="10.8" thickBot="1">
      <c r="B34" s="32" t="s">
        <v>93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>
      <c r="B35" s="52" t="s">
        <v>47</v>
      </c>
      <c r="C35" s="57"/>
      <c r="D35" s="48"/>
      <c r="E35" s="48"/>
      <c r="F35" s="49"/>
      <c r="G35" s="53">
        <v>859</v>
      </c>
      <c r="H35" s="54"/>
      <c r="I35" s="55">
        <v>29</v>
      </c>
      <c r="J35" s="54"/>
      <c r="K35" s="53">
        <v>37</v>
      </c>
      <c r="L35" s="56"/>
      <c r="M35" s="53"/>
      <c r="N35" s="54">
        <v>56</v>
      </c>
      <c r="O35" s="35">
        <f t="shared" ref="O35:O38" si="12">SUM(F35:N35)</f>
        <v>981</v>
      </c>
      <c r="P35" s="36">
        <f t="shared" ref="P35:P38" si="13">(D35*$D$3)+(E35*$E$3)+(F35*$F$3)+(G35*$G$3)+(H35*$H$3)+(I35*$I$3)+(J35*$J$3)+(K35*$K$3)+(L35*$L$3)+(M35*$M$3)+(N35*$N$3)</f>
        <v>378.25</v>
      </c>
    </row>
    <row r="36" spans="2:16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thickBot="1">
      <c r="B39" s="37" t="s">
        <v>21</v>
      </c>
      <c r="C39" s="37">
        <f>SUM(C38:C38)</f>
        <v>0</v>
      </c>
      <c r="D39" s="37">
        <f>SUM(D35:D38)</f>
        <v>0</v>
      </c>
      <c r="E39" s="37">
        <f>SUM(E35:E38)</f>
        <v>0</v>
      </c>
      <c r="F39" s="37">
        <f>SUM(F38:F38)</f>
        <v>0</v>
      </c>
      <c r="G39" s="40">
        <f t="shared" ref="G39:P39" si="14">SUM(G35:G38)</f>
        <v>859</v>
      </c>
      <c r="H39" s="40">
        <f t="shared" si="14"/>
        <v>0</v>
      </c>
      <c r="I39" s="40">
        <f t="shared" si="14"/>
        <v>29</v>
      </c>
      <c r="J39" s="40">
        <f t="shared" si="14"/>
        <v>0</v>
      </c>
      <c r="K39" s="40">
        <f t="shared" si="14"/>
        <v>37</v>
      </c>
      <c r="L39" s="40">
        <f t="shared" si="14"/>
        <v>0</v>
      </c>
      <c r="M39" s="40">
        <f t="shared" si="14"/>
        <v>0</v>
      </c>
      <c r="N39" s="40">
        <f t="shared" si="14"/>
        <v>56</v>
      </c>
      <c r="O39" s="41">
        <f t="shared" si="14"/>
        <v>981</v>
      </c>
      <c r="P39" s="42">
        <f t="shared" si="14"/>
        <v>378.25</v>
      </c>
    </row>
    <row r="42" spans="2:16" ht="10.8" thickBot="1">
      <c r="B42" s="32" t="s">
        <v>39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2:16">
      <c r="B43" s="52" t="s">
        <v>47</v>
      </c>
      <c r="C43" s="57"/>
      <c r="D43" s="48"/>
      <c r="E43" s="48"/>
      <c r="F43" s="49"/>
      <c r="G43" s="53">
        <v>155</v>
      </c>
      <c r="H43" s="54"/>
      <c r="I43" s="55">
        <v>225</v>
      </c>
      <c r="J43" s="54"/>
      <c r="K43" s="53"/>
      <c r="L43" s="56"/>
      <c r="M43" s="53"/>
      <c r="N43" s="54">
        <v>39</v>
      </c>
      <c r="O43" s="35">
        <f t="shared" ref="O43:O45" si="15">SUM(F43:N43)</f>
        <v>419</v>
      </c>
      <c r="P43" s="36">
        <f t="shared" ref="P43:P45" si="16">(D43*$D$3)+(E43*$E$3)+(F43*$F$3)+(G43*$G$3)+(H43*$H$3)+(I43*$I$3)+(J43*$J$3)+(K43*$K$3)+(L43*$L$3)+(M43*$M$3)+(N43*$N$3)</f>
        <v>229.25</v>
      </c>
    </row>
    <row r="44" spans="2:16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5"/>
        <v>0</v>
      </c>
      <c r="P44" s="36">
        <f t="shared" si="16"/>
        <v>0</v>
      </c>
    </row>
    <row r="45" spans="2:16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5"/>
        <v>0</v>
      </c>
      <c r="P45" s="36">
        <f t="shared" si="16"/>
        <v>0</v>
      </c>
    </row>
    <row r="46" spans="2:16" ht="10.8" thickBot="1">
      <c r="B46" s="37" t="s">
        <v>21</v>
      </c>
      <c r="C46" s="37">
        <f>SUM(C45:C45)</f>
        <v>0</v>
      </c>
      <c r="D46" s="37">
        <f>SUM(D43:D45)</f>
        <v>0</v>
      </c>
      <c r="E46" s="37">
        <f>SUM(E43:E45)</f>
        <v>0</v>
      </c>
      <c r="F46" s="37">
        <f>SUM(F45:F45)</f>
        <v>0</v>
      </c>
      <c r="G46" s="40">
        <f t="shared" ref="G46:P46" si="17">SUM(G43:G45)</f>
        <v>155</v>
      </c>
      <c r="H46" s="40">
        <f t="shared" si="17"/>
        <v>0</v>
      </c>
      <c r="I46" s="40">
        <f t="shared" si="17"/>
        <v>225</v>
      </c>
      <c r="J46" s="40">
        <f t="shared" si="17"/>
        <v>0</v>
      </c>
      <c r="K46" s="40">
        <f t="shared" si="17"/>
        <v>0</v>
      </c>
      <c r="L46" s="40">
        <f t="shared" si="17"/>
        <v>0</v>
      </c>
      <c r="M46" s="40">
        <f t="shared" si="17"/>
        <v>0</v>
      </c>
      <c r="N46" s="40">
        <f t="shared" si="17"/>
        <v>39</v>
      </c>
      <c r="O46" s="41">
        <f t="shared" si="17"/>
        <v>419</v>
      </c>
      <c r="P46" s="42">
        <f t="shared" si="17"/>
        <v>229.25</v>
      </c>
    </row>
    <row r="48" spans="2:16" ht="11.25" customHeight="1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2:16" ht="13.2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O10+O16+O24+O31+O39+O46</f>
        <v>4837</v>
      </c>
      <c r="P50" s="46">
        <f>P10+P16+P24+P31+P39+P46</f>
        <v>1584.65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275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245" sqref="O245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91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idden="1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54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>
      <c r="B15" s="180" t="s">
        <v>308</v>
      </c>
      <c r="C15" s="153"/>
      <c r="D15" s="154"/>
      <c r="E15" s="154"/>
      <c r="F15" s="155"/>
      <c r="G15" s="156">
        <v>216</v>
      </c>
      <c r="H15" s="157"/>
      <c r="I15" s="158">
        <v>73</v>
      </c>
      <c r="J15" s="157"/>
      <c r="K15" s="156">
        <v>73</v>
      </c>
      <c r="L15" s="159">
        <v>31</v>
      </c>
      <c r="M15" s="156"/>
      <c r="N15" s="157">
        <v>28</v>
      </c>
      <c r="O15" s="35">
        <f>SUM(C15:N15)</f>
        <v>421</v>
      </c>
      <c r="P15" s="36">
        <f t="shared" ref="P15:P30" si="3">(D15*$D$3)+(E15*$E$3)+(F15*$F$3)+(G15*$G$3)+(H15*$H$3)+(I15*$I$3)+(J15*$J$3)+(K15*$K$3)+(L15*$L$3)+(M15*$M$3)+(N15*$N$3)</f>
        <v>250.5</v>
      </c>
    </row>
    <row r="16" spans="2:16">
      <c r="B16" s="180" t="s">
        <v>309</v>
      </c>
      <c r="C16" s="160"/>
      <c r="D16" s="154"/>
      <c r="E16" s="154"/>
      <c r="F16" s="155"/>
      <c r="G16" s="156">
        <v>45</v>
      </c>
      <c r="H16" s="157"/>
      <c r="I16" s="158">
        <v>20</v>
      </c>
      <c r="J16" s="157"/>
      <c r="K16" s="156">
        <v>20</v>
      </c>
      <c r="L16" s="159"/>
      <c r="M16" s="156"/>
      <c r="N16" s="157">
        <v>20</v>
      </c>
      <c r="O16" s="35">
        <f t="shared" ref="O16:O27" si="4">SUM(F16:N16)</f>
        <v>105</v>
      </c>
      <c r="P16" s="36">
        <f t="shared" si="3"/>
        <v>81.25</v>
      </c>
    </row>
    <row r="17" spans="2:16">
      <c r="B17" s="180" t="s">
        <v>310</v>
      </c>
      <c r="C17" s="160"/>
      <c r="D17" s="154"/>
      <c r="E17" s="154"/>
      <c r="F17" s="155"/>
      <c r="G17" s="156"/>
      <c r="H17" s="157"/>
      <c r="I17" s="158"/>
      <c r="J17" s="157"/>
      <c r="K17" s="156"/>
      <c r="L17" s="159">
        <v>150</v>
      </c>
      <c r="M17" s="156"/>
      <c r="N17" s="157"/>
      <c r="O17" s="35">
        <f t="shared" si="4"/>
        <v>150</v>
      </c>
      <c r="P17" s="36">
        <f t="shared" si="3"/>
        <v>150</v>
      </c>
    </row>
    <row r="18" spans="2:16">
      <c r="B18" s="52" t="s">
        <v>311</v>
      </c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>
        <v>60</v>
      </c>
      <c r="O18" s="35">
        <f t="shared" si="4"/>
        <v>60</v>
      </c>
      <c r="P18" s="36">
        <f t="shared" si="3"/>
        <v>120</v>
      </c>
    </row>
    <row r="19" spans="2:16">
      <c r="B19" s="52" t="s">
        <v>312</v>
      </c>
      <c r="C19" s="47"/>
      <c r="D19" s="48"/>
      <c r="E19" s="48"/>
      <c r="F19" s="49"/>
      <c r="G19" s="53">
        <v>250</v>
      </c>
      <c r="H19" s="54"/>
      <c r="I19" s="55">
        <v>30</v>
      </c>
      <c r="J19" s="54"/>
      <c r="K19" s="53">
        <v>50</v>
      </c>
      <c r="L19" s="56">
        <v>7</v>
      </c>
      <c r="M19" s="53"/>
      <c r="N19" s="54"/>
      <c r="O19" s="35">
        <f t="shared" si="4"/>
        <v>337</v>
      </c>
      <c r="P19" s="36">
        <f t="shared" si="3"/>
        <v>134.5</v>
      </c>
    </row>
    <row r="20" spans="2:16">
      <c r="B20" s="180" t="s">
        <v>313</v>
      </c>
      <c r="C20" s="160"/>
      <c r="D20" s="154"/>
      <c r="E20" s="154"/>
      <c r="F20" s="155"/>
      <c r="G20" s="156">
        <v>67</v>
      </c>
      <c r="H20" s="157"/>
      <c r="I20" s="158">
        <v>6</v>
      </c>
      <c r="J20" s="157"/>
      <c r="K20" s="156"/>
      <c r="L20" s="159"/>
      <c r="M20" s="156"/>
      <c r="N20" s="157">
        <v>4</v>
      </c>
      <c r="O20" s="35">
        <f t="shared" si="4"/>
        <v>77</v>
      </c>
      <c r="P20" s="36">
        <f t="shared" si="3"/>
        <v>27.75</v>
      </c>
    </row>
    <row r="21" spans="2:16">
      <c r="B21" s="180" t="s">
        <v>314</v>
      </c>
      <c r="C21" s="160"/>
      <c r="D21" s="154"/>
      <c r="E21" s="154"/>
      <c r="F21" s="155"/>
      <c r="G21" s="156">
        <v>45</v>
      </c>
      <c r="H21" s="157"/>
      <c r="I21" s="158"/>
      <c r="J21" s="157"/>
      <c r="K21" s="156">
        <v>22</v>
      </c>
      <c r="L21" s="159"/>
      <c r="M21" s="156"/>
      <c r="N21" s="157">
        <v>8</v>
      </c>
      <c r="O21" s="35">
        <f t="shared" si="4"/>
        <v>75</v>
      </c>
      <c r="P21" s="36">
        <f t="shared" si="3"/>
        <v>49.25</v>
      </c>
    </row>
    <row r="22" spans="2:16">
      <c r="B22" s="52" t="s">
        <v>315</v>
      </c>
      <c r="C22" s="47"/>
      <c r="D22" s="48"/>
      <c r="E22" s="48"/>
      <c r="F22" s="49"/>
      <c r="G22" s="53">
        <v>28</v>
      </c>
      <c r="H22" s="54"/>
      <c r="I22" s="55">
        <v>17</v>
      </c>
      <c r="J22" s="54"/>
      <c r="K22" s="53"/>
      <c r="L22" s="56"/>
      <c r="M22" s="53"/>
      <c r="N22" s="54"/>
      <c r="O22" s="35">
        <f t="shared" si="4"/>
        <v>45</v>
      </c>
      <c r="P22" s="36">
        <f t="shared" si="3"/>
        <v>15.5</v>
      </c>
    </row>
    <row r="23" spans="2:16">
      <c r="B23" s="52" t="s">
        <v>316</v>
      </c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>
        <v>10</v>
      </c>
      <c r="O23" s="35">
        <f t="shared" si="4"/>
        <v>10</v>
      </c>
      <c r="P23" s="36">
        <f t="shared" si="3"/>
        <v>20</v>
      </c>
    </row>
    <row r="24" spans="2:16">
      <c r="B24" s="180" t="s">
        <v>317</v>
      </c>
      <c r="C24" s="160"/>
      <c r="D24" s="154"/>
      <c r="E24" s="154"/>
      <c r="F24" s="155"/>
      <c r="G24" s="156">
        <v>16</v>
      </c>
      <c r="H24" s="157"/>
      <c r="I24" s="158">
        <v>5</v>
      </c>
      <c r="J24" s="157"/>
      <c r="K24" s="156"/>
      <c r="L24" s="159"/>
      <c r="M24" s="156"/>
      <c r="N24" s="157"/>
      <c r="O24" s="35">
        <f t="shared" si="4"/>
        <v>21</v>
      </c>
      <c r="P24" s="36">
        <f t="shared" ref="P24:P27" si="5">(D24*$D$3)+(E24*$E$3)+(F24*$F$3)+(G24*$G$3)+(H24*$H$3)+(I24*$I$3)+(J24*$J$3)+(K24*$K$3)+(L24*$L$3)+(M24*$M$3)+(N24*$N$3)</f>
        <v>6.5</v>
      </c>
    </row>
    <row r="25" spans="2:16">
      <c r="B25" s="180" t="s">
        <v>318</v>
      </c>
      <c r="C25" s="160"/>
      <c r="D25" s="154"/>
      <c r="E25" s="154"/>
      <c r="F25" s="155"/>
      <c r="G25" s="156">
        <v>20</v>
      </c>
      <c r="H25" s="157"/>
      <c r="I25" s="158"/>
      <c r="J25" s="157"/>
      <c r="K25" s="156"/>
      <c r="L25" s="159"/>
      <c r="M25" s="156"/>
      <c r="N25" s="157"/>
      <c r="O25" s="35">
        <f t="shared" si="4"/>
        <v>20</v>
      </c>
      <c r="P25" s="36">
        <f t="shared" si="5"/>
        <v>5</v>
      </c>
    </row>
    <row r="26" spans="2:16">
      <c r="B26" s="52" t="s">
        <v>319</v>
      </c>
      <c r="C26" s="47"/>
      <c r="D26" s="48"/>
      <c r="E26" s="48"/>
      <c r="F26" s="49"/>
      <c r="G26" s="53">
        <v>40</v>
      </c>
      <c r="H26" s="54"/>
      <c r="I26" s="55">
        <v>14</v>
      </c>
      <c r="J26" s="54"/>
      <c r="K26" s="53">
        <v>4</v>
      </c>
      <c r="L26" s="56"/>
      <c r="M26" s="53"/>
      <c r="N26" s="54">
        <v>2</v>
      </c>
      <c r="O26" s="35">
        <f t="shared" si="4"/>
        <v>60</v>
      </c>
      <c r="P26" s="36">
        <f t="shared" si="5"/>
        <v>25</v>
      </c>
    </row>
    <row r="27" spans="2:16">
      <c r="B27" s="52" t="s">
        <v>320</v>
      </c>
      <c r="C27" s="47"/>
      <c r="D27" s="48"/>
      <c r="E27" s="48"/>
      <c r="F27" s="49"/>
      <c r="G27" s="53">
        <v>45</v>
      </c>
      <c r="H27" s="54"/>
      <c r="I27" s="55">
        <v>15</v>
      </c>
      <c r="J27" s="54"/>
      <c r="K27" s="53">
        <v>4</v>
      </c>
      <c r="L27" s="56"/>
      <c r="M27" s="53"/>
      <c r="N27" s="54">
        <v>5</v>
      </c>
      <c r="O27" s="35">
        <f t="shared" si="4"/>
        <v>69</v>
      </c>
      <c r="P27" s="36">
        <f t="shared" si="5"/>
        <v>32.75</v>
      </c>
    </row>
    <row r="28" spans="2:16">
      <c r="B28" s="180" t="s">
        <v>321</v>
      </c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>
        <v>3</v>
      </c>
      <c r="O28" s="35">
        <f t="shared" ref="O28:O29" si="6">SUM(F28:N28)</f>
        <v>3</v>
      </c>
      <c r="P28" s="36">
        <f t="shared" ref="P28:P29" si="7">(D28*$D$3)+(E28*$E$3)+(F28*$F$3)+(G28*$G$3)+(H28*$H$3)+(I28*$I$3)+(J28*$J$3)+(K28*$K$3)+(L28*$L$3)+(M28*$M$3)+(N28*$N$3)</f>
        <v>6</v>
      </c>
    </row>
    <row r="29" spans="2:16">
      <c r="B29" s="180" t="s">
        <v>322</v>
      </c>
      <c r="C29" s="160"/>
      <c r="D29" s="154"/>
      <c r="E29" s="154"/>
      <c r="F29" s="155"/>
      <c r="G29" s="156">
        <v>52</v>
      </c>
      <c r="H29" s="157"/>
      <c r="I29" s="158">
        <v>9</v>
      </c>
      <c r="J29" s="157"/>
      <c r="K29" s="156">
        <v>3</v>
      </c>
      <c r="L29" s="159"/>
      <c r="M29" s="156"/>
      <c r="N29" s="157">
        <v>14</v>
      </c>
      <c r="O29" s="35">
        <f t="shared" si="6"/>
        <v>78</v>
      </c>
      <c r="P29" s="36">
        <f t="shared" si="7"/>
        <v>48.5</v>
      </c>
    </row>
    <row r="30" spans="2:16">
      <c r="B30" s="140"/>
      <c r="C30" s="147"/>
      <c r="D30" s="141"/>
      <c r="E30" s="141"/>
      <c r="F30" s="142"/>
      <c r="G30" s="143"/>
      <c r="H30" s="144"/>
      <c r="I30" s="145"/>
      <c r="J30" s="144"/>
      <c r="K30" s="143"/>
      <c r="L30" s="146"/>
      <c r="M30" s="143"/>
      <c r="N30" s="144"/>
      <c r="O30" s="35">
        <f>SUM(F30:N30)</f>
        <v>0</v>
      </c>
      <c r="P30" s="36">
        <f t="shared" si="3"/>
        <v>0</v>
      </c>
    </row>
    <row r="31" spans="2:16" ht="10.8" thickBot="1">
      <c r="B31" s="37" t="s">
        <v>21</v>
      </c>
      <c r="C31" s="37">
        <f>SUM(C15:C30)</f>
        <v>0</v>
      </c>
      <c r="D31" s="37">
        <f>SUM(D15:D30)</f>
        <v>0</v>
      </c>
      <c r="E31" s="37">
        <f>SUM(E15:E30)</f>
        <v>0</v>
      </c>
      <c r="F31" s="37">
        <f>SUM(F15:F30)</f>
        <v>0</v>
      </c>
      <c r="G31" s="37">
        <f>SUM(G15:G30)</f>
        <v>824</v>
      </c>
      <c r="H31" s="37">
        <f>SUM(H15:H30)</f>
        <v>0</v>
      </c>
      <c r="I31" s="37">
        <f>SUM(I15:I30)</f>
        <v>189</v>
      </c>
      <c r="J31" s="37">
        <f>SUM(J15:J30)</f>
        <v>0</v>
      </c>
      <c r="K31" s="37">
        <f>SUM(K15:K30)</f>
        <v>176</v>
      </c>
      <c r="L31" s="37">
        <f>SUM(L15:L30)</f>
        <v>188</v>
      </c>
      <c r="M31" s="37">
        <f>SUM(M15:M30)</f>
        <v>0</v>
      </c>
      <c r="N31" s="37">
        <f>SUM(N15:N30)</f>
        <v>154</v>
      </c>
      <c r="O31" s="100">
        <f>SUM(O15:O30)</f>
        <v>1531</v>
      </c>
      <c r="P31" s="37">
        <f>SUM(P15:P30)</f>
        <v>972.5</v>
      </c>
    </row>
    <row r="32" spans="2:16">
      <c r="F32" s="38"/>
      <c r="G32" s="38"/>
      <c r="H32" s="38"/>
      <c r="I32" s="38"/>
      <c r="J32" s="38"/>
      <c r="K32" s="38"/>
      <c r="L32" s="38"/>
      <c r="M32" s="38"/>
      <c r="N32" s="38"/>
    </row>
    <row r="33" spans="1:16">
      <c r="B33" s="13"/>
      <c r="C33" s="13"/>
      <c r="D33" s="13"/>
      <c r="E33" s="13"/>
      <c r="F33" s="30"/>
      <c r="G33" s="30"/>
      <c r="H33" s="30"/>
      <c r="I33" s="30"/>
      <c r="J33" s="30"/>
      <c r="K33" s="30"/>
      <c r="L33" s="30"/>
      <c r="M33" s="30"/>
      <c r="N33" s="30"/>
      <c r="O33" s="13"/>
      <c r="P33" s="13"/>
    </row>
    <row r="34" spans="1:16" ht="10.8" thickBot="1">
      <c r="B34" s="32" t="s">
        <v>22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1:16" ht="11.25" customHeight="1">
      <c r="A35" s="119"/>
      <c r="B35" s="181" t="s">
        <v>223</v>
      </c>
      <c r="C35" s="58"/>
      <c r="D35" s="48"/>
      <c r="E35" s="48"/>
      <c r="F35" s="49"/>
      <c r="G35" s="110">
        <v>1</v>
      </c>
      <c r="H35" s="116"/>
      <c r="I35" s="110">
        <v>5</v>
      </c>
      <c r="J35" s="48"/>
      <c r="K35" s="110">
        <v>2</v>
      </c>
      <c r="L35" s="116"/>
      <c r="M35" s="110">
        <v>1</v>
      </c>
      <c r="N35" s="116"/>
      <c r="O35" s="110">
        <f>SUM(F35:N35)+(E35*18)+(D35*9)</f>
        <v>9</v>
      </c>
      <c r="P35" s="36">
        <f t="shared" ref="P35:P97" si="8">(D35*$D$3)+(E35*$E$3)+(F35*$F$3)+(G35*$G$3)+(H35*$H$3)+(I35*$I$3)+(J35*$J$3)+(K35*$K$3)+(L35*$L$3)+(M35*$M$3)+(N35*$N$3)</f>
        <v>6.75</v>
      </c>
    </row>
    <row r="36" spans="1:16" ht="11.25" customHeight="1">
      <c r="A36" s="119"/>
      <c r="B36" s="182" t="s">
        <v>224</v>
      </c>
      <c r="C36" s="58"/>
      <c r="D36" s="48"/>
      <c r="E36" s="48"/>
      <c r="F36" s="49"/>
      <c r="G36" s="110"/>
      <c r="H36" s="116"/>
      <c r="I36" s="110">
        <v>1</v>
      </c>
      <c r="J36" s="48"/>
      <c r="K36" s="110"/>
      <c r="L36" s="116"/>
      <c r="M36" s="110"/>
      <c r="N36" s="116"/>
      <c r="O36" s="35">
        <f t="shared" ref="O36:O59" si="9">SUM(F36:N36)</f>
        <v>1</v>
      </c>
      <c r="P36" s="36">
        <f t="shared" ref="P36:P69" si="10">(D36*$D$3)+(E36*$E$3)+(F36*$F$3)+(G36*$G$3)+(H36*$H$3)+(I36*$I$3)+(J36*$J$3)+(K36*$K$3)+(L36*$L$3)+(M36*$M$3)+(N36*$N$3)</f>
        <v>0.5</v>
      </c>
    </row>
    <row r="37" spans="1:16" ht="11.25" customHeight="1">
      <c r="A37" s="119"/>
      <c r="B37" s="182" t="s">
        <v>225</v>
      </c>
      <c r="C37" s="58"/>
      <c r="D37" s="48"/>
      <c r="E37" s="48"/>
      <c r="F37" s="49"/>
      <c r="G37" s="110">
        <v>1</v>
      </c>
      <c r="H37" s="116"/>
      <c r="I37" s="110">
        <v>1</v>
      </c>
      <c r="J37" s="48"/>
      <c r="K37" s="110">
        <v>1</v>
      </c>
      <c r="L37" s="116"/>
      <c r="M37" s="110"/>
      <c r="N37" s="116">
        <v>15</v>
      </c>
      <c r="O37" s="35">
        <f t="shared" si="9"/>
        <v>18</v>
      </c>
      <c r="P37" s="36">
        <f t="shared" si="10"/>
        <v>31.75</v>
      </c>
    </row>
    <row r="38" spans="1:16" ht="11.25" customHeight="1">
      <c r="A38" s="119"/>
      <c r="B38" s="181" t="s">
        <v>226</v>
      </c>
      <c r="C38" s="58"/>
      <c r="D38" s="48"/>
      <c r="E38" s="48"/>
      <c r="F38" s="49"/>
      <c r="G38" s="110">
        <v>15</v>
      </c>
      <c r="H38" s="116"/>
      <c r="I38" s="110">
        <v>3</v>
      </c>
      <c r="J38" s="48"/>
      <c r="K38" s="110">
        <v>2</v>
      </c>
      <c r="L38" s="116"/>
      <c r="M38" s="110"/>
      <c r="N38" s="116">
        <v>4</v>
      </c>
      <c r="O38" s="35">
        <f t="shared" si="9"/>
        <v>24</v>
      </c>
      <c r="P38" s="36">
        <f t="shared" si="10"/>
        <v>15.25</v>
      </c>
    </row>
    <row r="39" spans="1:16" ht="11.25" customHeight="1">
      <c r="A39" s="119"/>
      <c r="B39" s="181" t="s">
        <v>227</v>
      </c>
      <c r="C39" s="58"/>
      <c r="D39" s="48"/>
      <c r="E39" s="48"/>
      <c r="F39" s="49"/>
      <c r="G39" s="110"/>
      <c r="H39" s="116"/>
      <c r="I39" s="110"/>
      <c r="J39" s="48"/>
      <c r="K39" s="110"/>
      <c r="L39" s="116"/>
      <c r="M39" s="110"/>
      <c r="N39" s="116">
        <v>6</v>
      </c>
      <c r="O39" s="35">
        <f t="shared" ref="O39:O41" si="11">SUM(F39:N39)</f>
        <v>6</v>
      </c>
      <c r="P39" s="36">
        <f t="shared" ref="P39:P55" si="12">(D39*$D$3)+(E39*$E$3)+(F39*$F$3)+(G39*$G$3)+(H39*$H$3)+(I39*$I$3)+(J39*$J$3)+(K39*$K$3)+(L39*$L$3)+(M39*$M$3)+(N39*$N$3)</f>
        <v>12</v>
      </c>
    </row>
    <row r="40" spans="1:16" ht="11.25" customHeight="1">
      <c r="A40" s="119"/>
      <c r="B40" s="182" t="s">
        <v>228</v>
      </c>
      <c r="C40" s="58"/>
      <c r="D40" s="48"/>
      <c r="E40" s="48"/>
      <c r="F40" s="49"/>
      <c r="G40" s="110">
        <v>41</v>
      </c>
      <c r="H40" s="116"/>
      <c r="I40" s="110"/>
      <c r="J40" s="48"/>
      <c r="K40" s="110"/>
      <c r="L40" s="116"/>
      <c r="M40" s="110"/>
      <c r="N40" s="116"/>
      <c r="O40" s="35">
        <f t="shared" si="11"/>
        <v>41</v>
      </c>
      <c r="P40" s="36">
        <f t="shared" si="12"/>
        <v>10.25</v>
      </c>
    </row>
    <row r="41" spans="1:16" ht="11.25" customHeight="1">
      <c r="A41" s="119"/>
      <c r="B41" s="181" t="s">
        <v>229</v>
      </c>
      <c r="C41" s="58"/>
      <c r="D41" s="48"/>
      <c r="E41" s="48"/>
      <c r="F41" s="49"/>
      <c r="G41" s="110">
        <v>11</v>
      </c>
      <c r="H41" s="116"/>
      <c r="I41" s="110"/>
      <c r="J41" s="48"/>
      <c r="K41" s="110">
        <v>21</v>
      </c>
      <c r="L41" s="116"/>
      <c r="M41" s="110"/>
      <c r="N41" s="116">
        <v>21</v>
      </c>
      <c r="O41" s="35">
        <f t="shared" si="11"/>
        <v>53</v>
      </c>
      <c r="P41" s="36">
        <f t="shared" si="12"/>
        <v>65.75</v>
      </c>
    </row>
    <row r="42" spans="1:16" ht="11.25" customHeight="1">
      <c r="A42" s="119"/>
      <c r="B42" s="182" t="s">
        <v>230</v>
      </c>
      <c r="C42" s="58"/>
      <c r="D42" s="48"/>
      <c r="E42" s="48"/>
      <c r="F42" s="49"/>
      <c r="G42" s="110">
        <v>3108</v>
      </c>
      <c r="H42" s="116"/>
      <c r="I42" s="110"/>
      <c r="J42" s="48"/>
      <c r="K42" s="110"/>
      <c r="L42" s="116"/>
      <c r="M42" s="110"/>
      <c r="N42" s="116"/>
      <c r="O42" s="35">
        <f t="shared" ref="O42:O45" si="13">SUM(F42:N42)</f>
        <v>3108</v>
      </c>
      <c r="P42" s="36">
        <f t="shared" si="12"/>
        <v>777</v>
      </c>
    </row>
    <row r="43" spans="1:16" ht="11.25" customHeight="1">
      <c r="A43" s="119"/>
      <c r="B43" s="182" t="s">
        <v>231</v>
      </c>
      <c r="C43" s="58"/>
      <c r="D43" s="48"/>
      <c r="E43" s="48"/>
      <c r="F43" s="49"/>
      <c r="G43" s="110">
        <v>260</v>
      </c>
      <c r="H43" s="116"/>
      <c r="I43" s="110">
        <v>108</v>
      </c>
      <c r="J43" s="48"/>
      <c r="K43" s="110">
        <v>102</v>
      </c>
      <c r="L43" s="116"/>
      <c r="M43" s="110"/>
      <c r="N43" s="116">
        <v>62</v>
      </c>
      <c r="O43" s="35">
        <f t="shared" si="13"/>
        <v>532</v>
      </c>
      <c r="P43" s="36">
        <f t="shared" si="12"/>
        <v>345</v>
      </c>
    </row>
    <row r="44" spans="1:16" ht="11.25" customHeight="1">
      <c r="A44" s="119"/>
      <c r="B44" s="181" t="s">
        <v>232</v>
      </c>
      <c r="C44" s="58"/>
      <c r="D44" s="48"/>
      <c r="E44" s="48"/>
      <c r="F44" s="49"/>
      <c r="G44" s="110">
        <v>151</v>
      </c>
      <c r="H44" s="116"/>
      <c r="I44" s="110">
        <v>3</v>
      </c>
      <c r="J44" s="48"/>
      <c r="K44" s="110">
        <v>45</v>
      </c>
      <c r="L44" s="116"/>
      <c r="M44" s="110"/>
      <c r="N44" s="116">
        <v>9</v>
      </c>
      <c r="O44" s="35">
        <f t="shared" si="13"/>
        <v>208</v>
      </c>
      <c r="P44" s="36">
        <f t="shared" si="12"/>
        <v>102.25</v>
      </c>
    </row>
    <row r="45" spans="1:16" ht="11.25" customHeight="1">
      <c r="A45" s="119"/>
      <c r="B45" s="182" t="s">
        <v>233</v>
      </c>
      <c r="C45" s="58"/>
      <c r="D45" s="48"/>
      <c r="E45" s="48"/>
      <c r="F45" s="49"/>
      <c r="G45" s="110">
        <v>1</v>
      </c>
      <c r="H45" s="116"/>
      <c r="I45" s="110"/>
      <c r="J45" s="48"/>
      <c r="K45" s="110"/>
      <c r="L45" s="116"/>
      <c r="M45" s="110"/>
      <c r="N45" s="116">
        <v>1</v>
      </c>
      <c r="O45" s="35">
        <f t="shared" si="13"/>
        <v>2</v>
      </c>
      <c r="P45" s="36">
        <f t="shared" si="12"/>
        <v>2.25</v>
      </c>
    </row>
    <row r="46" spans="1:16" ht="11.25" customHeight="1">
      <c r="A46" s="119"/>
      <c r="B46" s="182" t="s">
        <v>234</v>
      </c>
      <c r="C46" s="58"/>
      <c r="D46" s="48"/>
      <c r="E46" s="48"/>
      <c r="F46" s="49"/>
      <c r="G46" s="110"/>
      <c r="H46" s="116"/>
      <c r="I46" s="110"/>
      <c r="J46" s="48"/>
      <c r="K46" s="110">
        <v>1</v>
      </c>
      <c r="L46" s="116"/>
      <c r="M46" s="110"/>
      <c r="N46" s="116"/>
      <c r="O46" s="35">
        <f t="shared" ref="O46:O55" si="14">SUM(F46:N46)</f>
        <v>1</v>
      </c>
      <c r="P46" s="36">
        <f t="shared" si="12"/>
        <v>1</v>
      </c>
    </row>
    <row r="47" spans="1:16" ht="11.25" customHeight="1">
      <c r="A47" s="119"/>
      <c r="B47" s="182" t="s">
        <v>235</v>
      </c>
      <c r="C47" s="58"/>
      <c r="D47" s="48"/>
      <c r="E47" s="48"/>
      <c r="F47" s="49"/>
      <c r="G47" s="110">
        <v>1</v>
      </c>
      <c r="H47" s="116"/>
      <c r="I47" s="110">
        <v>1</v>
      </c>
      <c r="J47" s="48"/>
      <c r="K47" s="110">
        <v>4</v>
      </c>
      <c r="L47" s="116"/>
      <c r="M47" s="110"/>
      <c r="N47" s="116"/>
      <c r="O47" s="35">
        <f t="shared" si="14"/>
        <v>6</v>
      </c>
      <c r="P47" s="36">
        <f t="shared" si="12"/>
        <v>4.75</v>
      </c>
    </row>
    <row r="48" spans="1:16" ht="11.25" customHeight="1">
      <c r="A48" s="119"/>
      <c r="B48" s="181" t="s">
        <v>236</v>
      </c>
      <c r="C48" s="58"/>
      <c r="D48" s="48"/>
      <c r="E48" s="48"/>
      <c r="F48" s="49"/>
      <c r="G48" s="110"/>
      <c r="H48" s="116"/>
      <c r="I48" s="110">
        <v>2</v>
      </c>
      <c r="J48" s="48"/>
      <c r="K48" s="110"/>
      <c r="L48" s="116"/>
      <c r="M48" s="110"/>
      <c r="N48" s="116"/>
      <c r="O48" s="35">
        <f t="shared" si="14"/>
        <v>2</v>
      </c>
      <c r="P48" s="36">
        <f t="shared" si="12"/>
        <v>1</v>
      </c>
    </row>
    <row r="49" spans="1:16" ht="11.25" customHeight="1">
      <c r="A49" s="119"/>
      <c r="B49" s="182" t="s">
        <v>237</v>
      </c>
      <c r="C49" s="58"/>
      <c r="D49" s="48"/>
      <c r="E49" s="48"/>
      <c r="F49" s="49"/>
      <c r="G49" s="110"/>
      <c r="H49" s="116"/>
      <c r="I49" s="110"/>
      <c r="J49" s="48"/>
      <c r="K49" s="110"/>
      <c r="L49" s="116"/>
      <c r="M49" s="110"/>
      <c r="N49" s="116">
        <v>10</v>
      </c>
      <c r="O49" s="35">
        <f t="shared" si="14"/>
        <v>10</v>
      </c>
      <c r="P49" s="36">
        <f t="shared" si="12"/>
        <v>20</v>
      </c>
    </row>
    <row r="50" spans="1:16" ht="11.25" customHeight="1">
      <c r="A50" s="119"/>
      <c r="B50" s="181" t="s">
        <v>238</v>
      </c>
      <c r="C50" s="58"/>
      <c r="D50" s="48"/>
      <c r="E50" s="48"/>
      <c r="F50" s="49"/>
      <c r="G50" s="110"/>
      <c r="H50" s="116"/>
      <c r="I50" s="110"/>
      <c r="J50" s="48"/>
      <c r="K50" s="110"/>
      <c r="L50" s="116"/>
      <c r="M50" s="110"/>
      <c r="N50" s="116">
        <v>2</v>
      </c>
      <c r="O50" s="35">
        <f t="shared" si="14"/>
        <v>2</v>
      </c>
      <c r="P50" s="36">
        <f t="shared" si="12"/>
        <v>4</v>
      </c>
    </row>
    <row r="51" spans="1:16" ht="11.25" customHeight="1">
      <c r="A51" s="119"/>
      <c r="B51" s="182" t="s">
        <v>239</v>
      </c>
      <c r="C51" s="58"/>
      <c r="D51" s="48"/>
      <c r="E51" s="48"/>
      <c r="F51" s="49"/>
      <c r="G51" s="110">
        <v>10</v>
      </c>
      <c r="H51" s="116"/>
      <c r="I51" s="110">
        <v>3</v>
      </c>
      <c r="J51" s="48"/>
      <c r="K51" s="110">
        <v>2</v>
      </c>
      <c r="L51" s="116"/>
      <c r="M51" s="110"/>
      <c r="N51" s="116">
        <v>3</v>
      </c>
      <c r="O51" s="35">
        <f t="shared" si="14"/>
        <v>18</v>
      </c>
      <c r="P51" s="36">
        <f t="shared" si="12"/>
        <v>12</v>
      </c>
    </row>
    <row r="52" spans="1:16" ht="11.25" customHeight="1">
      <c r="A52" s="119"/>
      <c r="B52" s="182" t="s">
        <v>240</v>
      </c>
      <c r="C52" s="58"/>
      <c r="D52" s="48"/>
      <c r="E52" s="48"/>
      <c r="F52" s="49"/>
      <c r="G52" s="110">
        <v>300</v>
      </c>
      <c r="H52" s="116"/>
      <c r="I52" s="110"/>
      <c r="J52" s="48"/>
      <c r="K52" s="110"/>
      <c r="L52" s="116"/>
      <c r="M52" s="110"/>
      <c r="N52" s="116"/>
      <c r="O52" s="35">
        <f t="shared" si="14"/>
        <v>300</v>
      </c>
      <c r="P52" s="36">
        <f t="shared" si="12"/>
        <v>75</v>
      </c>
    </row>
    <row r="53" spans="1:16" ht="11.25" customHeight="1">
      <c r="A53" s="119"/>
      <c r="B53" s="182" t="s">
        <v>241</v>
      </c>
      <c r="C53" s="58"/>
      <c r="D53" s="48"/>
      <c r="E53" s="48"/>
      <c r="F53" s="49"/>
      <c r="G53" s="110">
        <v>20</v>
      </c>
      <c r="H53" s="116"/>
      <c r="I53" s="110"/>
      <c r="J53" s="48"/>
      <c r="K53" s="110"/>
      <c r="L53" s="116"/>
      <c r="M53" s="110"/>
      <c r="N53" s="116"/>
      <c r="O53" s="35">
        <f t="shared" si="14"/>
        <v>20</v>
      </c>
      <c r="P53" s="36">
        <f t="shared" si="12"/>
        <v>5</v>
      </c>
    </row>
    <row r="54" spans="1:16" ht="11.25" customHeight="1">
      <c r="A54" s="119"/>
      <c r="B54" s="181" t="s">
        <v>242</v>
      </c>
      <c r="C54" s="58"/>
      <c r="D54" s="48"/>
      <c r="E54" s="48"/>
      <c r="F54" s="49"/>
      <c r="G54" s="110"/>
      <c r="H54" s="116"/>
      <c r="I54" s="110"/>
      <c r="J54" s="48"/>
      <c r="K54" s="110"/>
      <c r="L54" s="116"/>
      <c r="M54" s="110"/>
      <c r="N54" s="116">
        <v>53</v>
      </c>
      <c r="O54" s="35">
        <f t="shared" si="14"/>
        <v>53</v>
      </c>
      <c r="P54" s="36">
        <f t="shared" si="12"/>
        <v>106</v>
      </c>
    </row>
    <row r="55" spans="1:16" ht="11.25" customHeight="1">
      <c r="A55" s="119"/>
      <c r="B55" s="182" t="s">
        <v>243</v>
      </c>
      <c r="C55" s="58"/>
      <c r="D55" s="48"/>
      <c r="E55" s="48"/>
      <c r="F55" s="49"/>
      <c r="G55" s="110">
        <v>31</v>
      </c>
      <c r="H55" s="116"/>
      <c r="I55" s="110">
        <v>7</v>
      </c>
      <c r="J55" s="48"/>
      <c r="K55" s="110">
        <v>6</v>
      </c>
      <c r="L55" s="116"/>
      <c r="M55" s="110"/>
      <c r="N55" s="116">
        <v>11</v>
      </c>
      <c r="O55" s="35">
        <f t="shared" si="14"/>
        <v>55</v>
      </c>
      <c r="P55" s="36">
        <f t="shared" si="12"/>
        <v>39.25</v>
      </c>
    </row>
    <row r="56" spans="1:16" ht="11.25" customHeight="1">
      <c r="A56" s="119"/>
      <c r="B56" s="182" t="s">
        <v>244</v>
      </c>
      <c r="C56" s="58"/>
      <c r="D56" s="48"/>
      <c r="E56" s="48"/>
      <c r="F56" s="49"/>
      <c r="G56" s="110">
        <v>41</v>
      </c>
      <c r="H56" s="116"/>
      <c r="I56" s="110"/>
      <c r="J56" s="48"/>
      <c r="K56" s="110"/>
      <c r="L56" s="116"/>
      <c r="M56" s="110"/>
      <c r="N56" s="116">
        <v>23</v>
      </c>
      <c r="O56" s="35">
        <f t="shared" si="9"/>
        <v>64</v>
      </c>
      <c r="P56" s="36">
        <f t="shared" si="10"/>
        <v>56.25</v>
      </c>
    </row>
    <row r="57" spans="1:16" ht="11.25" customHeight="1">
      <c r="A57" s="119"/>
      <c r="B57" s="181" t="s">
        <v>245</v>
      </c>
      <c r="C57" s="58"/>
      <c r="D57" s="48"/>
      <c r="E57" s="48"/>
      <c r="F57" s="49"/>
      <c r="G57" s="110">
        <v>100</v>
      </c>
      <c r="H57" s="116"/>
      <c r="I57" s="110"/>
      <c r="J57" s="48"/>
      <c r="K57" s="110"/>
      <c r="L57" s="116"/>
      <c r="M57" s="110"/>
      <c r="N57" s="116"/>
      <c r="O57" s="35">
        <f t="shared" si="9"/>
        <v>100</v>
      </c>
      <c r="P57" s="36">
        <f t="shared" si="10"/>
        <v>25</v>
      </c>
    </row>
    <row r="58" spans="1:16" ht="11.25" customHeight="1">
      <c r="A58" s="119"/>
      <c r="B58" s="182" t="s">
        <v>307</v>
      </c>
      <c r="C58" s="58"/>
      <c r="D58" s="48"/>
      <c r="E58" s="48"/>
      <c r="F58" s="49"/>
      <c r="G58" s="110">
        <v>300</v>
      </c>
      <c r="H58" s="116"/>
      <c r="I58" s="110"/>
      <c r="J58" s="48"/>
      <c r="K58" s="110"/>
      <c r="L58" s="116"/>
      <c r="M58" s="110"/>
      <c r="N58" s="116"/>
      <c r="O58" s="35">
        <f t="shared" si="9"/>
        <v>300</v>
      </c>
      <c r="P58" s="36">
        <f t="shared" si="10"/>
        <v>75</v>
      </c>
    </row>
    <row r="59" spans="1:16" ht="11.25" customHeight="1">
      <c r="A59" s="119"/>
      <c r="B59" s="181" t="s">
        <v>246</v>
      </c>
      <c r="C59" s="58"/>
      <c r="D59" s="48"/>
      <c r="E59" s="48"/>
      <c r="F59" s="49"/>
      <c r="G59" s="110">
        <v>17</v>
      </c>
      <c r="H59" s="116"/>
      <c r="I59" s="110"/>
      <c r="J59" s="48"/>
      <c r="K59" s="110">
        <v>36</v>
      </c>
      <c r="L59" s="116"/>
      <c r="M59" s="110"/>
      <c r="N59" s="116">
        <v>7</v>
      </c>
      <c r="O59" s="35">
        <f t="shared" si="9"/>
        <v>60</v>
      </c>
      <c r="P59" s="36">
        <f t="shared" si="10"/>
        <v>54.25</v>
      </c>
    </row>
    <row r="60" spans="1:16" ht="11.25" customHeight="1">
      <c r="A60" s="119"/>
      <c r="B60" s="182" t="s">
        <v>247</v>
      </c>
      <c r="C60" s="58"/>
      <c r="D60" s="48"/>
      <c r="E60" s="48"/>
      <c r="F60" s="49"/>
      <c r="G60" s="110"/>
      <c r="H60" s="116"/>
      <c r="I60" s="110"/>
      <c r="J60" s="48"/>
      <c r="K60" s="110"/>
      <c r="L60" s="116"/>
      <c r="M60" s="110"/>
      <c r="N60" s="116">
        <v>20</v>
      </c>
      <c r="O60" s="35">
        <f t="shared" ref="O60:O63" si="15">SUM(F60:N60)</f>
        <v>20</v>
      </c>
      <c r="P60" s="36">
        <f t="shared" si="10"/>
        <v>40</v>
      </c>
    </row>
    <row r="61" spans="1:16" ht="11.25" customHeight="1">
      <c r="A61" s="119"/>
      <c r="B61" s="182" t="s">
        <v>248</v>
      </c>
      <c r="C61" s="58"/>
      <c r="D61" s="48"/>
      <c r="E61" s="48"/>
      <c r="F61" s="49"/>
      <c r="G61" s="110">
        <v>1091</v>
      </c>
      <c r="H61" s="116"/>
      <c r="I61" s="110"/>
      <c r="J61" s="48"/>
      <c r="K61" s="110"/>
      <c r="L61" s="116"/>
      <c r="M61" s="110"/>
      <c r="N61" s="116">
        <v>140</v>
      </c>
      <c r="O61" s="35">
        <f t="shared" si="15"/>
        <v>1231</v>
      </c>
      <c r="P61" s="36">
        <f t="shared" si="10"/>
        <v>552.75</v>
      </c>
    </row>
    <row r="62" spans="1:16" ht="11.25" customHeight="1">
      <c r="A62" s="119"/>
      <c r="B62" s="181" t="s">
        <v>249</v>
      </c>
      <c r="C62" s="58"/>
      <c r="D62" s="48"/>
      <c r="E62" s="48"/>
      <c r="F62" s="49"/>
      <c r="G62" s="110"/>
      <c r="H62" s="116"/>
      <c r="I62" s="110"/>
      <c r="J62" s="48"/>
      <c r="K62" s="110">
        <v>1</v>
      </c>
      <c r="L62" s="116"/>
      <c r="M62" s="110"/>
      <c r="N62" s="116">
        <v>2</v>
      </c>
      <c r="O62" s="35">
        <f t="shared" si="15"/>
        <v>3</v>
      </c>
      <c r="P62" s="36">
        <f t="shared" si="10"/>
        <v>5</v>
      </c>
    </row>
    <row r="63" spans="1:16" ht="11.25" customHeight="1">
      <c r="A63" s="119"/>
      <c r="B63" s="182" t="s">
        <v>250</v>
      </c>
      <c r="C63" s="58"/>
      <c r="D63" s="48"/>
      <c r="E63" s="48"/>
      <c r="F63" s="49"/>
      <c r="G63" s="110"/>
      <c r="H63" s="116"/>
      <c r="I63" s="110"/>
      <c r="J63" s="48"/>
      <c r="K63" s="110"/>
      <c r="L63" s="116"/>
      <c r="M63" s="110"/>
      <c r="N63" s="116">
        <v>20</v>
      </c>
      <c r="O63" s="35">
        <f t="shared" si="15"/>
        <v>20</v>
      </c>
      <c r="P63" s="36">
        <f t="shared" si="10"/>
        <v>40</v>
      </c>
    </row>
    <row r="64" spans="1:16" ht="11.25" customHeight="1">
      <c r="A64" s="119"/>
      <c r="B64" s="182" t="s">
        <v>251</v>
      </c>
      <c r="C64" s="58"/>
      <c r="D64" s="48"/>
      <c r="E64" s="48"/>
      <c r="F64" s="49"/>
      <c r="G64" s="110"/>
      <c r="H64" s="116"/>
      <c r="I64" s="110"/>
      <c r="J64" s="48"/>
      <c r="K64" s="110"/>
      <c r="L64" s="116"/>
      <c r="M64" s="110"/>
      <c r="N64" s="116">
        <v>10</v>
      </c>
      <c r="O64" s="35">
        <f t="shared" ref="O64:O69" si="16">SUM(F64:N64)</f>
        <v>10</v>
      </c>
      <c r="P64" s="36">
        <f t="shared" si="10"/>
        <v>20</v>
      </c>
    </row>
    <row r="65" spans="1:16" ht="11.25" customHeight="1">
      <c r="A65" s="119"/>
      <c r="B65" s="182" t="s">
        <v>252</v>
      </c>
      <c r="C65" s="58"/>
      <c r="D65" s="48"/>
      <c r="E65" s="48"/>
      <c r="F65" s="49"/>
      <c r="G65" s="110">
        <v>637</v>
      </c>
      <c r="H65" s="116"/>
      <c r="I65" s="110">
        <v>14</v>
      </c>
      <c r="J65" s="48"/>
      <c r="K65" s="110">
        <v>77</v>
      </c>
      <c r="L65" s="116"/>
      <c r="M65" s="110"/>
      <c r="N65" s="116">
        <v>123</v>
      </c>
      <c r="O65" s="35">
        <f t="shared" si="16"/>
        <v>851</v>
      </c>
      <c r="P65" s="36">
        <f t="shared" si="10"/>
        <v>489.25</v>
      </c>
    </row>
    <row r="66" spans="1:16" ht="11.25" customHeight="1">
      <c r="A66" s="119"/>
      <c r="B66" s="181" t="s">
        <v>253</v>
      </c>
      <c r="C66" s="58"/>
      <c r="D66" s="48"/>
      <c r="E66" s="48"/>
      <c r="F66" s="49"/>
      <c r="G66" s="110">
        <v>50</v>
      </c>
      <c r="H66" s="116"/>
      <c r="I66" s="110"/>
      <c r="J66" s="48"/>
      <c r="K66" s="110"/>
      <c r="L66" s="116"/>
      <c r="M66" s="110"/>
      <c r="N66" s="116"/>
      <c r="O66" s="35">
        <f t="shared" si="16"/>
        <v>50</v>
      </c>
      <c r="P66" s="36">
        <f t="shared" si="10"/>
        <v>12.5</v>
      </c>
    </row>
    <row r="67" spans="1:16" ht="11.25" customHeight="1">
      <c r="A67" s="119"/>
      <c r="B67" s="182" t="s">
        <v>254</v>
      </c>
      <c r="C67" s="58"/>
      <c r="D67" s="48"/>
      <c r="E67" s="48"/>
      <c r="F67" s="49"/>
      <c r="G67" s="110">
        <v>30</v>
      </c>
      <c r="H67" s="116"/>
      <c r="I67" s="110"/>
      <c r="J67" s="48"/>
      <c r="K67" s="110"/>
      <c r="L67" s="116"/>
      <c r="M67" s="110"/>
      <c r="N67" s="116">
        <v>20</v>
      </c>
      <c r="O67" s="35">
        <f t="shared" si="16"/>
        <v>50</v>
      </c>
      <c r="P67" s="36">
        <f t="shared" si="10"/>
        <v>47.5</v>
      </c>
    </row>
    <row r="68" spans="1:16" ht="11.25" customHeight="1">
      <c r="A68" s="119"/>
      <c r="B68" s="181" t="s">
        <v>255</v>
      </c>
      <c r="C68" s="58"/>
      <c r="D68" s="48"/>
      <c r="E68" s="48"/>
      <c r="F68" s="49"/>
      <c r="G68" s="110"/>
      <c r="H68" s="116"/>
      <c r="I68" s="110"/>
      <c r="J68" s="48"/>
      <c r="K68" s="110"/>
      <c r="L68" s="116"/>
      <c r="M68" s="110"/>
      <c r="N68" s="116">
        <v>10</v>
      </c>
      <c r="O68" s="35">
        <f t="shared" si="16"/>
        <v>10</v>
      </c>
      <c r="P68" s="36">
        <f t="shared" si="10"/>
        <v>20</v>
      </c>
    </row>
    <row r="69" spans="1:16" ht="11.25" customHeight="1">
      <c r="A69" s="119"/>
      <c r="B69" s="182" t="s">
        <v>256</v>
      </c>
      <c r="C69" s="58"/>
      <c r="D69" s="48"/>
      <c r="E69" s="48"/>
      <c r="F69" s="49"/>
      <c r="G69" s="110">
        <v>44</v>
      </c>
      <c r="H69" s="116"/>
      <c r="I69" s="110">
        <v>2</v>
      </c>
      <c r="J69" s="48"/>
      <c r="K69" s="110">
        <v>1</v>
      </c>
      <c r="L69" s="116"/>
      <c r="M69" s="110"/>
      <c r="N69" s="116"/>
      <c r="O69" s="35">
        <f t="shared" si="16"/>
        <v>47</v>
      </c>
      <c r="P69" s="36">
        <f t="shared" si="10"/>
        <v>13</v>
      </c>
    </row>
    <row r="70" spans="1:16" ht="11.25" customHeight="1">
      <c r="A70" s="119"/>
      <c r="B70" s="182" t="s">
        <v>257</v>
      </c>
      <c r="C70" s="58"/>
      <c r="D70" s="48"/>
      <c r="E70" s="48"/>
      <c r="F70" s="49"/>
      <c r="G70" s="110"/>
      <c r="H70" s="116"/>
      <c r="I70" s="110"/>
      <c r="J70" s="48"/>
      <c r="K70" s="110"/>
      <c r="L70" s="116"/>
      <c r="M70" s="110"/>
      <c r="N70" s="116">
        <v>32</v>
      </c>
      <c r="O70" s="35">
        <f t="shared" ref="O70:O76" si="17">SUM(F70:N70)</f>
        <v>32</v>
      </c>
      <c r="P70" s="36">
        <f t="shared" si="8"/>
        <v>64</v>
      </c>
    </row>
    <row r="71" spans="1:16" ht="11.25" customHeight="1">
      <c r="A71" s="119"/>
      <c r="B71" s="182" t="s">
        <v>258</v>
      </c>
      <c r="C71" s="58"/>
      <c r="D71" s="48"/>
      <c r="E71" s="48"/>
      <c r="F71" s="49"/>
      <c r="G71" s="110">
        <v>29</v>
      </c>
      <c r="H71" s="116"/>
      <c r="I71" s="110"/>
      <c r="J71" s="48"/>
      <c r="K71" s="110">
        <v>1</v>
      </c>
      <c r="L71" s="116"/>
      <c r="M71" s="110"/>
      <c r="N71" s="116">
        <v>1</v>
      </c>
      <c r="O71" s="35">
        <f t="shared" si="17"/>
        <v>31</v>
      </c>
      <c r="P71" s="36">
        <f t="shared" si="8"/>
        <v>10.25</v>
      </c>
    </row>
    <row r="72" spans="1:16" ht="11.25" customHeight="1">
      <c r="A72" s="119"/>
      <c r="B72" s="181" t="s">
        <v>259</v>
      </c>
      <c r="C72" s="58"/>
      <c r="D72" s="48"/>
      <c r="E72" s="48"/>
      <c r="F72" s="49"/>
      <c r="G72" s="110"/>
      <c r="H72" s="116"/>
      <c r="I72" s="110"/>
      <c r="J72" s="48"/>
      <c r="K72" s="110"/>
      <c r="L72" s="116"/>
      <c r="M72" s="110"/>
      <c r="N72" s="116">
        <v>2</v>
      </c>
      <c r="O72" s="35">
        <f t="shared" si="17"/>
        <v>2</v>
      </c>
      <c r="P72" s="36">
        <f t="shared" si="8"/>
        <v>4</v>
      </c>
    </row>
    <row r="73" spans="1:16" ht="11.25" customHeight="1">
      <c r="A73" s="119"/>
      <c r="B73" s="182" t="s">
        <v>260</v>
      </c>
      <c r="C73" s="58"/>
      <c r="D73" s="48"/>
      <c r="E73" s="48"/>
      <c r="F73" s="49"/>
      <c r="G73" s="110">
        <v>16</v>
      </c>
      <c r="H73" s="116"/>
      <c r="I73" s="110"/>
      <c r="J73" s="48"/>
      <c r="K73" s="110">
        <v>9</v>
      </c>
      <c r="L73" s="116"/>
      <c r="M73" s="110"/>
      <c r="N73" s="116">
        <v>8</v>
      </c>
      <c r="O73" s="35">
        <f t="shared" si="17"/>
        <v>33</v>
      </c>
      <c r="P73" s="36">
        <f t="shared" si="8"/>
        <v>29</v>
      </c>
    </row>
    <row r="74" spans="1:16" ht="11.25" customHeight="1">
      <c r="A74" s="119"/>
      <c r="B74" s="181" t="s">
        <v>261</v>
      </c>
      <c r="C74" s="58"/>
      <c r="D74" s="48"/>
      <c r="E74" s="48"/>
      <c r="F74" s="49"/>
      <c r="G74" s="110"/>
      <c r="H74" s="116"/>
      <c r="I74" s="110"/>
      <c r="J74" s="48"/>
      <c r="K74" s="110"/>
      <c r="L74" s="116"/>
      <c r="M74" s="110"/>
      <c r="N74" s="116">
        <v>2</v>
      </c>
      <c r="O74" s="35">
        <f t="shared" si="17"/>
        <v>2</v>
      </c>
      <c r="P74" s="36">
        <f t="shared" si="8"/>
        <v>4</v>
      </c>
    </row>
    <row r="75" spans="1:16" ht="11.25" customHeight="1">
      <c r="A75" s="119"/>
      <c r="B75" s="182" t="s">
        <v>262</v>
      </c>
      <c r="C75" s="58"/>
      <c r="D75" s="48"/>
      <c r="E75" s="48"/>
      <c r="F75" s="49"/>
      <c r="G75" s="110">
        <v>40</v>
      </c>
      <c r="H75" s="116"/>
      <c r="I75" s="110"/>
      <c r="J75" s="48"/>
      <c r="K75" s="110">
        <v>1</v>
      </c>
      <c r="L75" s="116"/>
      <c r="M75" s="110"/>
      <c r="N75" s="116">
        <v>1</v>
      </c>
      <c r="O75" s="35">
        <f t="shared" si="17"/>
        <v>42</v>
      </c>
      <c r="P75" s="36">
        <f t="shared" si="8"/>
        <v>13</v>
      </c>
    </row>
    <row r="76" spans="1:16" ht="11.25" customHeight="1">
      <c r="A76" s="119"/>
      <c r="B76" s="181" t="s">
        <v>263</v>
      </c>
      <c r="C76" s="58"/>
      <c r="D76" s="48"/>
      <c r="E76" s="48"/>
      <c r="F76" s="49"/>
      <c r="G76" s="110"/>
      <c r="H76" s="116"/>
      <c r="I76" s="110"/>
      <c r="J76" s="48"/>
      <c r="K76" s="110"/>
      <c r="L76" s="116"/>
      <c r="M76" s="110"/>
      <c r="N76" s="116">
        <v>5</v>
      </c>
      <c r="O76" s="35">
        <f t="shared" si="17"/>
        <v>5</v>
      </c>
      <c r="P76" s="36">
        <f t="shared" si="8"/>
        <v>10</v>
      </c>
    </row>
    <row r="77" spans="1:16" ht="11.25" customHeight="1">
      <c r="A77" s="119"/>
      <c r="B77" s="182" t="s">
        <v>264</v>
      </c>
      <c r="C77" s="58"/>
      <c r="D77" s="48"/>
      <c r="E77" s="48"/>
      <c r="F77" s="49"/>
      <c r="G77" s="110">
        <v>30</v>
      </c>
      <c r="H77" s="116"/>
      <c r="I77" s="110"/>
      <c r="J77" s="48"/>
      <c r="K77" s="110">
        <v>5</v>
      </c>
      <c r="L77" s="116"/>
      <c r="M77" s="110"/>
      <c r="N77" s="116">
        <v>5</v>
      </c>
      <c r="O77" s="35">
        <f t="shared" ref="O77:O80" si="18">SUM(F77:N77)</f>
        <v>40</v>
      </c>
      <c r="P77" s="36">
        <f t="shared" ref="P77:P80" si="19">(D77*$D$3)+(E77*$E$3)+(F77*$F$3)+(G77*$G$3)+(H77*$H$3)+(I77*$I$3)+(J77*$J$3)+(K77*$K$3)+(L77*$L$3)+(M77*$M$3)+(N77*$N$3)</f>
        <v>22.5</v>
      </c>
    </row>
    <row r="78" spans="1:16" ht="11.25" customHeight="1">
      <c r="A78" s="119"/>
      <c r="B78" s="182" t="s">
        <v>265</v>
      </c>
      <c r="C78" s="58"/>
      <c r="D78" s="48"/>
      <c r="E78" s="48"/>
      <c r="F78" s="49"/>
      <c r="G78" s="110"/>
      <c r="H78" s="116"/>
      <c r="I78" s="110"/>
      <c r="J78" s="48"/>
      <c r="K78" s="110">
        <v>17</v>
      </c>
      <c r="L78" s="116"/>
      <c r="M78" s="110"/>
      <c r="N78" s="116"/>
      <c r="O78" s="35">
        <f t="shared" si="18"/>
        <v>17</v>
      </c>
      <c r="P78" s="36">
        <f t="shared" si="19"/>
        <v>17</v>
      </c>
    </row>
    <row r="79" spans="1:16" ht="11.25" customHeight="1">
      <c r="A79" s="119"/>
      <c r="B79" s="181" t="s">
        <v>266</v>
      </c>
      <c r="C79" s="58"/>
      <c r="D79" s="48"/>
      <c r="E79" s="48"/>
      <c r="F79" s="49"/>
      <c r="G79" s="110">
        <v>60</v>
      </c>
      <c r="H79" s="116"/>
      <c r="I79" s="110">
        <v>1</v>
      </c>
      <c r="J79" s="48"/>
      <c r="K79" s="110"/>
      <c r="L79" s="116"/>
      <c r="M79" s="110"/>
      <c r="N79" s="116"/>
      <c r="O79" s="35">
        <f t="shared" si="18"/>
        <v>61</v>
      </c>
      <c r="P79" s="36">
        <f t="shared" si="19"/>
        <v>15.5</v>
      </c>
    </row>
    <row r="80" spans="1:16" ht="11.25" customHeight="1">
      <c r="A80" s="119"/>
      <c r="B80" s="182" t="s">
        <v>267</v>
      </c>
      <c r="C80" s="58"/>
      <c r="D80" s="48"/>
      <c r="E80" s="48"/>
      <c r="F80" s="49"/>
      <c r="G80" s="110"/>
      <c r="H80" s="116"/>
      <c r="I80" s="110"/>
      <c r="J80" s="48"/>
      <c r="K80" s="110"/>
      <c r="L80" s="116"/>
      <c r="M80" s="110"/>
      <c r="N80" s="116">
        <v>10</v>
      </c>
      <c r="O80" s="35">
        <f t="shared" si="18"/>
        <v>10</v>
      </c>
      <c r="P80" s="36">
        <f t="shared" si="19"/>
        <v>20</v>
      </c>
    </row>
    <row r="81" spans="1:16" ht="11.25" customHeight="1">
      <c r="A81" s="119"/>
      <c r="B81" s="182" t="s">
        <v>268</v>
      </c>
      <c r="C81" s="58"/>
      <c r="D81" s="48"/>
      <c r="E81" s="48"/>
      <c r="F81" s="49"/>
      <c r="G81" s="110">
        <v>1</v>
      </c>
      <c r="H81" s="116"/>
      <c r="I81" s="110"/>
      <c r="J81" s="48"/>
      <c r="K81" s="110">
        <v>1</v>
      </c>
      <c r="L81" s="116"/>
      <c r="M81" s="110"/>
      <c r="N81" s="116">
        <v>3</v>
      </c>
      <c r="O81" s="35">
        <f t="shared" ref="O81:O85" si="20">SUM(F81:N81)</f>
        <v>5</v>
      </c>
      <c r="P81" s="36">
        <f t="shared" ref="P81:P95" si="21">(D81*$D$3)+(E81*$E$3)+(F81*$F$3)+(G81*$G$3)+(H81*$H$3)+(I81*$I$3)+(J81*$J$3)+(K81*$K$3)+(L81*$L$3)+(M81*$M$3)+(N81*$N$3)</f>
        <v>7.25</v>
      </c>
    </row>
    <row r="82" spans="1:16" ht="11.25" customHeight="1">
      <c r="A82" s="119"/>
      <c r="B82" s="182" t="s">
        <v>269</v>
      </c>
      <c r="C82" s="58"/>
      <c r="D82" s="48"/>
      <c r="E82" s="48"/>
      <c r="F82" s="49"/>
      <c r="G82" s="110">
        <v>211</v>
      </c>
      <c r="H82" s="116"/>
      <c r="I82" s="110"/>
      <c r="J82" s="48"/>
      <c r="K82" s="110">
        <v>611</v>
      </c>
      <c r="L82" s="116"/>
      <c r="M82" s="110"/>
      <c r="N82" s="116">
        <v>110</v>
      </c>
      <c r="O82" s="35">
        <f t="shared" si="20"/>
        <v>932</v>
      </c>
      <c r="P82" s="36">
        <f t="shared" si="21"/>
        <v>883.75</v>
      </c>
    </row>
    <row r="83" spans="1:16" ht="11.25" customHeight="1">
      <c r="A83" s="119"/>
      <c r="B83" s="181" t="s">
        <v>270</v>
      </c>
      <c r="C83" s="58"/>
      <c r="D83" s="48"/>
      <c r="E83" s="48"/>
      <c r="F83" s="49"/>
      <c r="G83" s="110">
        <v>245</v>
      </c>
      <c r="H83" s="116"/>
      <c r="I83" s="110"/>
      <c r="J83" s="48"/>
      <c r="K83" s="110"/>
      <c r="L83" s="116"/>
      <c r="M83" s="110"/>
      <c r="N83" s="116">
        <v>128</v>
      </c>
      <c r="O83" s="35">
        <f t="shared" si="20"/>
        <v>373</v>
      </c>
      <c r="P83" s="36">
        <f t="shared" si="21"/>
        <v>317.25</v>
      </c>
    </row>
    <row r="84" spans="1:16" ht="11.25" customHeight="1">
      <c r="A84" s="119"/>
      <c r="B84" s="182" t="s">
        <v>271</v>
      </c>
      <c r="C84" s="58"/>
      <c r="D84" s="48"/>
      <c r="E84" s="48"/>
      <c r="F84" s="49"/>
      <c r="G84" s="110"/>
      <c r="H84" s="116"/>
      <c r="I84" s="110">
        <v>11</v>
      </c>
      <c r="J84" s="48"/>
      <c r="K84" s="110"/>
      <c r="L84" s="116"/>
      <c r="M84" s="110"/>
      <c r="N84" s="116"/>
      <c r="O84" s="35">
        <f t="shared" si="20"/>
        <v>11</v>
      </c>
      <c r="P84" s="36">
        <f t="shared" si="21"/>
        <v>5.5</v>
      </c>
    </row>
    <row r="85" spans="1:16" ht="11.25" customHeight="1">
      <c r="A85" s="119"/>
      <c r="B85" s="181" t="s">
        <v>272</v>
      </c>
      <c r="C85" s="58"/>
      <c r="D85" s="48"/>
      <c r="E85" s="48"/>
      <c r="F85" s="49"/>
      <c r="G85" s="110">
        <v>14</v>
      </c>
      <c r="H85" s="116"/>
      <c r="I85" s="110">
        <v>2</v>
      </c>
      <c r="J85" s="48"/>
      <c r="K85" s="110"/>
      <c r="L85" s="116"/>
      <c r="M85" s="110"/>
      <c r="N85" s="116">
        <v>11</v>
      </c>
      <c r="O85" s="35">
        <f t="shared" si="20"/>
        <v>27</v>
      </c>
      <c r="P85" s="36">
        <f t="shared" si="21"/>
        <v>26.5</v>
      </c>
    </row>
    <row r="86" spans="1:16" ht="11.25" customHeight="1">
      <c r="A86" s="119"/>
      <c r="B86" s="182" t="s">
        <v>273</v>
      </c>
      <c r="C86" s="58"/>
      <c r="D86" s="48"/>
      <c r="E86" s="48"/>
      <c r="F86" s="49"/>
      <c r="G86" s="110">
        <v>15</v>
      </c>
      <c r="H86" s="116"/>
      <c r="I86" s="110"/>
      <c r="J86" s="48"/>
      <c r="K86" s="110">
        <v>3</v>
      </c>
      <c r="L86" s="116"/>
      <c r="M86" s="110"/>
      <c r="N86" s="116">
        <v>8</v>
      </c>
      <c r="O86" s="35">
        <f t="shared" ref="O86" si="22">SUM(F86:N86)</f>
        <v>26</v>
      </c>
      <c r="P86" s="36">
        <f t="shared" si="21"/>
        <v>22.75</v>
      </c>
    </row>
    <row r="87" spans="1:16" ht="11.25" customHeight="1">
      <c r="A87" s="119"/>
      <c r="B87" s="181" t="s">
        <v>274</v>
      </c>
      <c r="C87" s="58"/>
      <c r="D87" s="48"/>
      <c r="E87" s="48"/>
      <c r="F87" s="49"/>
      <c r="G87" s="110">
        <v>196</v>
      </c>
      <c r="H87" s="116"/>
      <c r="I87" s="110">
        <v>1</v>
      </c>
      <c r="J87" s="48"/>
      <c r="K87" s="110">
        <v>1</v>
      </c>
      <c r="L87" s="116"/>
      <c r="M87" s="110"/>
      <c r="N87" s="116">
        <v>20</v>
      </c>
      <c r="O87" s="35">
        <f t="shared" ref="O87:O88" si="23">SUM(F87:N87)</f>
        <v>218</v>
      </c>
      <c r="P87" s="36">
        <f t="shared" si="21"/>
        <v>90.5</v>
      </c>
    </row>
    <row r="88" spans="1:16" ht="11.25" customHeight="1">
      <c r="A88" s="119"/>
      <c r="B88" s="182" t="s">
        <v>275</v>
      </c>
      <c r="C88" s="58"/>
      <c r="D88" s="48"/>
      <c r="E88" s="48"/>
      <c r="F88" s="49"/>
      <c r="G88" s="110">
        <v>8</v>
      </c>
      <c r="H88" s="116"/>
      <c r="I88" s="110">
        <v>1</v>
      </c>
      <c r="J88" s="48"/>
      <c r="K88" s="110"/>
      <c r="L88" s="116"/>
      <c r="M88" s="110"/>
      <c r="N88" s="116"/>
      <c r="O88" s="35">
        <f t="shared" si="23"/>
        <v>9</v>
      </c>
      <c r="P88" s="36">
        <f t="shared" si="21"/>
        <v>2.5</v>
      </c>
    </row>
    <row r="89" spans="1:16" ht="11.25" customHeight="1">
      <c r="A89" s="119"/>
      <c r="B89" s="182" t="s">
        <v>276</v>
      </c>
      <c r="C89" s="58"/>
      <c r="D89" s="48"/>
      <c r="E89" s="48"/>
      <c r="F89" s="49"/>
      <c r="G89" s="110"/>
      <c r="H89" s="116"/>
      <c r="I89" s="110"/>
      <c r="J89" s="48"/>
      <c r="K89" s="110"/>
      <c r="L89" s="116"/>
      <c r="M89" s="110"/>
      <c r="N89" s="116">
        <v>27</v>
      </c>
      <c r="O89" s="35">
        <f t="shared" ref="O89:O95" si="24">SUM(F89:N89)</f>
        <v>27</v>
      </c>
      <c r="P89" s="36">
        <f t="shared" si="21"/>
        <v>54</v>
      </c>
    </row>
    <row r="90" spans="1:16" ht="11.25" customHeight="1">
      <c r="A90" s="119"/>
      <c r="B90" s="182" t="s">
        <v>277</v>
      </c>
      <c r="C90" s="58"/>
      <c r="D90" s="48"/>
      <c r="E90" s="48"/>
      <c r="F90" s="49"/>
      <c r="G90" s="110">
        <v>1</v>
      </c>
      <c r="H90" s="116"/>
      <c r="I90" s="110"/>
      <c r="J90" s="48"/>
      <c r="K90" s="110">
        <v>2</v>
      </c>
      <c r="L90" s="116"/>
      <c r="M90" s="110"/>
      <c r="N90" s="116">
        <v>23</v>
      </c>
      <c r="O90" s="35">
        <f t="shared" si="24"/>
        <v>26</v>
      </c>
      <c r="P90" s="36">
        <f t="shared" si="21"/>
        <v>48.25</v>
      </c>
    </row>
    <row r="91" spans="1:16" ht="11.25" customHeight="1">
      <c r="A91" s="119"/>
      <c r="B91" s="181" t="s">
        <v>278</v>
      </c>
      <c r="C91" s="58"/>
      <c r="D91" s="48"/>
      <c r="E91" s="48"/>
      <c r="F91" s="49"/>
      <c r="G91" s="110"/>
      <c r="H91" s="116"/>
      <c r="I91" s="110"/>
      <c r="J91" s="48"/>
      <c r="K91" s="110"/>
      <c r="L91" s="116"/>
      <c r="M91" s="110"/>
      <c r="N91" s="116">
        <v>10</v>
      </c>
      <c r="O91" s="35">
        <f t="shared" si="24"/>
        <v>10</v>
      </c>
      <c r="P91" s="36">
        <f t="shared" si="21"/>
        <v>20</v>
      </c>
    </row>
    <row r="92" spans="1:16" ht="11.25" customHeight="1">
      <c r="A92" s="119"/>
      <c r="B92" s="182" t="s">
        <v>279</v>
      </c>
      <c r="C92" s="58"/>
      <c r="D92" s="48"/>
      <c r="E92" s="48"/>
      <c r="F92" s="49"/>
      <c r="G92" s="110">
        <v>5</v>
      </c>
      <c r="H92" s="116"/>
      <c r="I92" s="110">
        <v>2</v>
      </c>
      <c r="J92" s="48"/>
      <c r="K92" s="110">
        <v>2</v>
      </c>
      <c r="L92" s="116"/>
      <c r="M92" s="110"/>
      <c r="N92" s="116">
        <v>2</v>
      </c>
      <c r="O92" s="35">
        <f t="shared" si="24"/>
        <v>11</v>
      </c>
      <c r="P92" s="36">
        <f t="shared" si="21"/>
        <v>8.25</v>
      </c>
    </row>
    <row r="93" spans="1:16" ht="11.25" customHeight="1">
      <c r="A93" s="119"/>
      <c r="B93" s="181" t="s">
        <v>280</v>
      </c>
      <c r="C93" s="58"/>
      <c r="D93" s="48"/>
      <c r="E93" s="48"/>
      <c r="F93" s="49"/>
      <c r="G93" s="110">
        <v>20</v>
      </c>
      <c r="H93" s="116"/>
      <c r="I93" s="110"/>
      <c r="J93" s="48"/>
      <c r="K93" s="110"/>
      <c r="L93" s="116"/>
      <c r="M93" s="110"/>
      <c r="N93" s="116"/>
      <c r="O93" s="35">
        <f t="shared" si="24"/>
        <v>20</v>
      </c>
      <c r="P93" s="36">
        <f t="shared" si="21"/>
        <v>5</v>
      </c>
    </row>
    <row r="94" spans="1:16" ht="11.25" customHeight="1">
      <c r="A94" s="119"/>
      <c r="B94" s="182" t="s">
        <v>281</v>
      </c>
      <c r="C94" s="58"/>
      <c r="D94" s="48"/>
      <c r="E94" s="48"/>
      <c r="F94" s="49"/>
      <c r="G94" s="110">
        <v>87</v>
      </c>
      <c r="H94" s="116"/>
      <c r="I94" s="110">
        <v>4</v>
      </c>
      <c r="J94" s="48"/>
      <c r="K94" s="110"/>
      <c r="L94" s="116"/>
      <c r="M94" s="110"/>
      <c r="N94" s="116">
        <v>17</v>
      </c>
      <c r="O94" s="35">
        <f t="shared" si="24"/>
        <v>108</v>
      </c>
      <c r="P94" s="36">
        <f t="shared" si="21"/>
        <v>57.75</v>
      </c>
    </row>
    <row r="95" spans="1:16" ht="11.25" customHeight="1">
      <c r="A95" s="119"/>
      <c r="B95" s="182" t="s">
        <v>282</v>
      </c>
      <c r="C95" s="58"/>
      <c r="D95" s="48"/>
      <c r="E95" s="48"/>
      <c r="F95" s="49"/>
      <c r="G95" s="110">
        <v>620</v>
      </c>
      <c r="H95" s="116"/>
      <c r="I95" s="110">
        <v>24</v>
      </c>
      <c r="J95" s="48"/>
      <c r="K95" s="110">
        <v>148</v>
      </c>
      <c r="L95" s="116"/>
      <c r="M95" s="110"/>
      <c r="N95" s="116">
        <v>143</v>
      </c>
      <c r="O95" s="35">
        <f t="shared" si="24"/>
        <v>935</v>
      </c>
      <c r="P95" s="36">
        <f t="shared" si="21"/>
        <v>601</v>
      </c>
    </row>
    <row r="96" spans="1:16" ht="11.25" customHeight="1">
      <c r="A96" s="119"/>
      <c r="B96" s="182"/>
      <c r="C96" s="58"/>
      <c r="D96" s="48"/>
      <c r="E96" s="48"/>
      <c r="F96" s="49"/>
      <c r="G96" s="110"/>
      <c r="H96" s="116"/>
      <c r="I96" s="110"/>
      <c r="J96" s="48"/>
      <c r="K96" s="110"/>
      <c r="L96" s="116"/>
      <c r="M96" s="110"/>
      <c r="N96" s="116"/>
      <c r="O96" s="35">
        <f t="shared" ref="O96" si="25">SUM(F96:N96)</f>
        <v>0</v>
      </c>
      <c r="P96" s="36">
        <f t="shared" si="8"/>
        <v>0</v>
      </c>
    </row>
    <row r="97" spans="1:16" ht="11.25" customHeight="1">
      <c r="A97" s="119"/>
      <c r="B97" s="182"/>
      <c r="C97" s="58"/>
      <c r="D97" s="48"/>
      <c r="E97" s="48"/>
      <c r="F97" s="49"/>
      <c r="G97" s="110"/>
      <c r="H97" s="116"/>
      <c r="I97" s="110"/>
      <c r="J97" s="48"/>
      <c r="K97" s="110"/>
      <c r="L97" s="116"/>
      <c r="M97" s="110"/>
      <c r="N97" s="116"/>
      <c r="O97" s="35">
        <f t="shared" ref="O97" si="26">SUM(F97:N97)</f>
        <v>0</v>
      </c>
      <c r="P97" s="36">
        <f t="shared" si="8"/>
        <v>0</v>
      </c>
    </row>
    <row r="98" spans="1:16" ht="10.8" thickBot="1">
      <c r="B98" s="37"/>
      <c r="C98" s="40">
        <f t="shared" ref="C98:P98" si="27">SUM(C35:C97)</f>
        <v>0</v>
      </c>
      <c r="D98" s="40">
        <f t="shared" si="27"/>
        <v>0</v>
      </c>
      <c r="E98" s="40">
        <f t="shared" si="27"/>
        <v>0</v>
      </c>
      <c r="F98" s="40">
        <f t="shared" si="27"/>
        <v>0</v>
      </c>
      <c r="G98" s="40">
        <f t="shared" si="27"/>
        <v>7859</v>
      </c>
      <c r="H98" s="40">
        <f t="shared" si="27"/>
        <v>0</v>
      </c>
      <c r="I98" s="40">
        <f t="shared" si="27"/>
        <v>196</v>
      </c>
      <c r="J98" s="40">
        <f t="shared" si="27"/>
        <v>0</v>
      </c>
      <c r="K98" s="40">
        <f t="shared" si="27"/>
        <v>1102</v>
      </c>
      <c r="L98" s="40">
        <f t="shared" si="27"/>
        <v>0</v>
      </c>
      <c r="M98" s="40">
        <f t="shared" si="27"/>
        <v>1</v>
      </c>
      <c r="N98" s="40">
        <f t="shared" si="27"/>
        <v>1140</v>
      </c>
      <c r="O98" s="41">
        <f t="shared" si="27"/>
        <v>10298</v>
      </c>
      <c r="P98" s="42">
        <f t="shared" si="27"/>
        <v>5446.75</v>
      </c>
    </row>
    <row r="99" spans="1:16">
      <c r="G99" s="38"/>
    </row>
    <row r="100" spans="1:16">
      <c r="G100" s="38"/>
    </row>
    <row r="101" spans="1:16" ht="10.8" thickBot="1">
      <c r="B101" s="32" t="s">
        <v>50</v>
      </c>
      <c r="C101" s="32"/>
      <c r="D101" s="32"/>
      <c r="E101" s="32"/>
      <c r="F101" s="33"/>
      <c r="G101" s="33"/>
      <c r="H101" s="33"/>
      <c r="I101" s="33"/>
      <c r="J101" s="33"/>
      <c r="K101" s="33"/>
      <c r="L101" s="33"/>
      <c r="M101" s="33"/>
      <c r="N101" s="33"/>
      <c r="O101" s="34"/>
      <c r="P101" s="34"/>
    </row>
    <row r="102" spans="1:16">
      <c r="A102" s="119"/>
      <c r="B102" s="182" t="s">
        <v>88</v>
      </c>
      <c r="C102" s="58"/>
      <c r="D102" s="48"/>
      <c r="E102" s="48"/>
      <c r="F102" s="49"/>
      <c r="G102" s="110">
        <v>2</v>
      </c>
      <c r="H102" s="116"/>
      <c r="I102" s="110"/>
      <c r="J102" s="48"/>
      <c r="K102" s="110"/>
      <c r="L102" s="116"/>
      <c r="M102" s="110"/>
      <c r="N102" s="120"/>
      <c r="O102" s="110">
        <f>SUM(F102:N102)+(E102*18)+(D102*9)</f>
        <v>2</v>
      </c>
      <c r="P102" s="36">
        <f t="shared" ref="P102:P105" si="28">(D102*$D$3)+(E102*$E$3)+(F102*$F$3)+(G102*$G$3)+(H102*$H$3)+(I102*$I$3)+(J102*$J$3)+(K102*$K$3)+(L102*$L$3)+(M102*$M$3)+(N102*$N$3)</f>
        <v>0.5</v>
      </c>
    </row>
    <row r="103" spans="1:16">
      <c r="A103" s="119"/>
      <c r="B103" s="182" t="s">
        <v>89</v>
      </c>
      <c r="C103" s="58"/>
      <c r="D103" s="48"/>
      <c r="E103" s="48"/>
      <c r="F103" s="49"/>
      <c r="G103" s="110"/>
      <c r="H103" s="116"/>
      <c r="I103" s="110"/>
      <c r="J103" s="48"/>
      <c r="K103" s="110">
        <v>2</v>
      </c>
      <c r="L103" s="116"/>
      <c r="M103" s="110"/>
      <c r="N103" s="120">
        <v>6</v>
      </c>
      <c r="O103" s="117">
        <f t="shared" ref="O103:O105" si="29">SUM(F103:N103)</f>
        <v>8</v>
      </c>
      <c r="P103" s="36">
        <f t="shared" si="28"/>
        <v>14</v>
      </c>
    </row>
    <row r="104" spans="1:16">
      <c r="A104" s="119"/>
      <c r="B104" s="181" t="s">
        <v>90</v>
      </c>
      <c r="C104" s="58"/>
      <c r="D104" s="48"/>
      <c r="E104" s="48"/>
      <c r="F104" s="49">
        <v>8</v>
      </c>
      <c r="G104" s="110">
        <v>26</v>
      </c>
      <c r="H104" s="116"/>
      <c r="I104" s="110">
        <v>1</v>
      </c>
      <c r="J104" s="48"/>
      <c r="K104" s="110"/>
      <c r="L104" s="116"/>
      <c r="M104" s="110"/>
      <c r="N104" s="120">
        <v>12</v>
      </c>
      <c r="O104" s="117">
        <f t="shared" ref="O104" si="30">SUM(F104:N104)</f>
        <v>47</v>
      </c>
      <c r="P104" s="36">
        <f t="shared" si="28"/>
        <v>31.8</v>
      </c>
    </row>
    <row r="105" spans="1:16" ht="12.75" customHeight="1">
      <c r="A105" s="119"/>
      <c r="B105" s="181"/>
      <c r="C105" s="58"/>
      <c r="D105" s="48"/>
      <c r="E105" s="48"/>
      <c r="F105" s="49"/>
      <c r="G105" s="123"/>
      <c r="H105" s="124"/>
      <c r="I105" s="121"/>
      <c r="K105" s="121"/>
      <c r="L105" s="101"/>
      <c r="M105" s="121"/>
      <c r="O105" s="118">
        <f t="shared" si="29"/>
        <v>0</v>
      </c>
      <c r="P105" s="36">
        <f t="shared" si="28"/>
        <v>0</v>
      </c>
    </row>
    <row r="106" spans="1:16" ht="10.8" thickBot="1">
      <c r="B106" s="37" t="s">
        <v>21</v>
      </c>
      <c r="C106" s="37">
        <f t="shared" ref="C106:P106" si="31">SUM(C102:C105)</f>
        <v>0</v>
      </c>
      <c r="D106" s="37">
        <f t="shared" si="31"/>
        <v>0</v>
      </c>
      <c r="E106" s="37">
        <f t="shared" si="31"/>
        <v>0</v>
      </c>
      <c r="F106" s="37">
        <f t="shared" si="31"/>
        <v>8</v>
      </c>
      <c r="G106" s="122">
        <f t="shared" si="31"/>
        <v>28</v>
      </c>
      <c r="H106" s="122">
        <f t="shared" si="31"/>
        <v>0</v>
      </c>
      <c r="I106" s="40">
        <f t="shared" si="31"/>
        <v>1</v>
      </c>
      <c r="J106" s="40">
        <f t="shared" si="31"/>
        <v>0</v>
      </c>
      <c r="K106" s="40">
        <f t="shared" si="31"/>
        <v>2</v>
      </c>
      <c r="L106" s="40">
        <f t="shared" si="31"/>
        <v>0</v>
      </c>
      <c r="M106" s="40">
        <f t="shared" si="31"/>
        <v>0</v>
      </c>
      <c r="N106" s="40">
        <f t="shared" si="31"/>
        <v>18</v>
      </c>
      <c r="O106" s="41">
        <f t="shared" si="31"/>
        <v>57</v>
      </c>
      <c r="P106" s="42">
        <f t="shared" si="31"/>
        <v>46.3</v>
      </c>
    </row>
    <row r="107" spans="1:16">
      <c r="B107" s="44"/>
      <c r="C107" s="44"/>
      <c r="D107" s="44"/>
      <c r="E107" s="44"/>
      <c r="F107" s="44"/>
      <c r="G107" s="45"/>
      <c r="H107" s="45"/>
      <c r="I107" s="45"/>
      <c r="J107" s="45"/>
      <c r="K107" s="45"/>
      <c r="L107" s="45"/>
      <c r="M107" s="45"/>
      <c r="N107" s="45"/>
      <c r="O107" s="50"/>
      <c r="P107" s="51"/>
    </row>
    <row r="108" spans="1:16" hidden="1">
      <c r="B108" s="44"/>
      <c r="C108" s="44"/>
      <c r="D108" s="44"/>
      <c r="E108" s="44"/>
      <c r="F108" s="44"/>
      <c r="G108" s="45"/>
      <c r="H108" s="45"/>
      <c r="I108" s="45"/>
      <c r="J108" s="45"/>
      <c r="K108" s="45"/>
      <c r="L108" s="45"/>
      <c r="M108" s="45"/>
      <c r="N108" s="45"/>
      <c r="O108" s="50"/>
      <c r="P108" s="51"/>
    </row>
    <row r="109" spans="1:16" ht="10.8" hidden="1" thickBot="1">
      <c r="B109" s="32" t="s">
        <v>81</v>
      </c>
      <c r="C109" s="32"/>
      <c r="D109" s="32"/>
      <c r="E109" s="32"/>
      <c r="F109" s="33"/>
      <c r="G109" s="33"/>
      <c r="H109" s="33"/>
      <c r="I109" s="33"/>
      <c r="J109" s="33"/>
      <c r="K109" s="33"/>
      <c r="L109" s="33"/>
      <c r="M109" s="33"/>
      <c r="N109" s="33"/>
      <c r="O109" s="34"/>
      <c r="P109" s="34"/>
    </row>
    <row r="110" spans="1:16" hidden="1">
      <c r="B110" s="52" t="s">
        <v>73</v>
      </c>
      <c r="C110" s="48"/>
      <c r="D110" s="48"/>
      <c r="E110" s="48"/>
      <c r="F110" s="49"/>
      <c r="G110" s="53"/>
      <c r="H110" s="54"/>
      <c r="I110" s="55"/>
      <c r="J110" s="54"/>
      <c r="K110" s="53"/>
      <c r="L110" s="56"/>
      <c r="M110" s="53"/>
      <c r="N110" s="54"/>
      <c r="O110" s="35">
        <f>SUM(F110:N110)</f>
        <v>0</v>
      </c>
      <c r="P110" s="36">
        <f t="shared" ref="P110:P111" si="32">(D110*$D$3)+(E110*$E$3)+(F110*$F$3)+(G110*$G$3)+(H110*$H$3)+(I110*$I$3)+(J110*$J$3)+(K110*$K$3)+(L110*$L$3)+(M110*$M$3)+(N110*$N$3)</f>
        <v>0</v>
      </c>
    </row>
    <row r="111" spans="1:16" hidden="1">
      <c r="B111" s="52"/>
      <c r="C111" s="58"/>
      <c r="D111" s="48"/>
      <c r="E111" s="48"/>
      <c r="F111" s="49"/>
      <c r="G111" s="53"/>
      <c r="H111" s="54"/>
      <c r="I111" s="55"/>
      <c r="J111" s="54"/>
      <c r="K111" s="53"/>
      <c r="L111" s="56"/>
      <c r="M111" s="53"/>
      <c r="N111" s="54"/>
      <c r="O111" s="35">
        <f>SUM(F111:N111)</f>
        <v>0</v>
      </c>
      <c r="P111" s="36">
        <f t="shared" si="32"/>
        <v>0</v>
      </c>
    </row>
    <row r="112" spans="1:16" ht="10.8" hidden="1" thickBot="1">
      <c r="B112" s="37" t="s">
        <v>21</v>
      </c>
      <c r="C112" s="37">
        <f t="shared" ref="C112:D112" si="33">SUM(C111:C111)</f>
        <v>0</v>
      </c>
      <c r="D112" s="37">
        <f t="shared" si="33"/>
        <v>0</v>
      </c>
      <c r="E112" s="41">
        <f t="shared" ref="E112:N112" si="34">SUM(E110:E111)</f>
        <v>0</v>
      </c>
      <c r="F112" s="41">
        <f t="shared" si="34"/>
        <v>0</v>
      </c>
      <c r="G112" s="41">
        <f t="shared" si="34"/>
        <v>0</v>
      </c>
      <c r="H112" s="41">
        <f t="shared" si="34"/>
        <v>0</v>
      </c>
      <c r="I112" s="41">
        <f t="shared" si="34"/>
        <v>0</v>
      </c>
      <c r="J112" s="41">
        <f t="shared" si="34"/>
        <v>0</v>
      </c>
      <c r="K112" s="41">
        <f t="shared" si="34"/>
        <v>0</v>
      </c>
      <c r="L112" s="41">
        <f t="shared" si="34"/>
        <v>0</v>
      </c>
      <c r="M112" s="41">
        <f t="shared" si="34"/>
        <v>0</v>
      </c>
      <c r="N112" s="41">
        <f t="shared" si="34"/>
        <v>0</v>
      </c>
      <c r="O112" s="41">
        <f>SUM(O110:O111)</f>
        <v>0</v>
      </c>
      <c r="P112" s="42">
        <f>SUM(P110:P111)</f>
        <v>0</v>
      </c>
    </row>
    <row r="113" spans="1:16" hidden="1">
      <c r="B113" s="44"/>
      <c r="C113" s="44"/>
      <c r="D113" s="44"/>
      <c r="E113" s="44"/>
      <c r="F113" s="44"/>
      <c r="G113" s="45"/>
      <c r="H113" s="45"/>
      <c r="I113" s="45"/>
      <c r="J113" s="45"/>
      <c r="K113" s="45"/>
      <c r="L113" s="45"/>
      <c r="M113" s="45"/>
      <c r="N113" s="45"/>
      <c r="O113" s="50"/>
      <c r="P113" s="51"/>
    </row>
    <row r="114" spans="1:16" hidden="1">
      <c r="G114" s="38"/>
    </row>
    <row r="115" spans="1:16" ht="10.8" hidden="1" thickBot="1">
      <c r="B115" s="32" t="s">
        <v>52</v>
      </c>
      <c r="C115" s="32"/>
      <c r="D115" s="32"/>
      <c r="E115" s="32"/>
      <c r="F115" s="33"/>
      <c r="G115" s="33"/>
      <c r="H115" s="33"/>
      <c r="I115" s="33"/>
      <c r="J115" s="33"/>
      <c r="K115" s="33"/>
      <c r="L115" s="33"/>
      <c r="M115" s="33"/>
      <c r="N115" s="33"/>
      <c r="O115" s="34"/>
      <c r="P115" s="34"/>
    </row>
    <row r="116" spans="1:16" hidden="1">
      <c r="A116" s="119"/>
      <c r="B116" s="182"/>
      <c r="C116" s="58"/>
      <c r="D116" s="48"/>
      <c r="E116" s="48"/>
      <c r="F116" s="49"/>
      <c r="G116" s="110"/>
      <c r="H116" s="116"/>
      <c r="I116" s="110"/>
      <c r="J116" s="48"/>
      <c r="K116" s="110"/>
      <c r="L116" s="116"/>
      <c r="M116" s="110"/>
      <c r="N116" s="120"/>
      <c r="O116" s="117">
        <f t="shared" ref="O116:O137" si="35">SUM(F116:N116)</f>
        <v>0</v>
      </c>
      <c r="P116" s="36">
        <f t="shared" ref="P116:P137" si="36">(D116*$D$3)+(E116*$E$3)+(F116*$F$3)+(G116*$G$3)+(H116*$H$3)+(I116*$I$3)+(J116*$J$3)+(K116*$K$3)+(L116*$L$3)+(M116*$M$3)+(N116*$N$3)</f>
        <v>0</v>
      </c>
    </row>
    <row r="117" spans="1:16" hidden="1">
      <c r="A117" s="119"/>
      <c r="B117" s="181"/>
      <c r="C117" s="58"/>
      <c r="D117" s="48"/>
      <c r="E117" s="48"/>
      <c r="F117" s="49"/>
      <c r="G117" s="110"/>
      <c r="H117" s="116"/>
      <c r="I117" s="110"/>
      <c r="J117" s="48"/>
      <c r="K117" s="110"/>
      <c r="L117" s="116"/>
      <c r="M117" s="110"/>
      <c r="N117" s="120"/>
      <c r="O117" s="117">
        <f t="shared" si="35"/>
        <v>0</v>
      </c>
      <c r="P117" s="36">
        <f t="shared" si="36"/>
        <v>0</v>
      </c>
    </row>
    <row r="118" spans="1:16" hidden="1">
      <c r="A118" s="119"/>
      <c r="B118" s="182"/>
      <c r="C118" s="58"/>
      <c r="D118" s="48"/>
      <c r="E118" s="48"/>
      <c r="F118" s="49"/>
      <c r="G118" s="110"/>
      <c r="H118" s="116"/>
      <c r="I118" s="110"/>
      <c r="J118" s="48"/>
      <c r="K118" s="110"/>
      <c r="L118" s="116"/>
      <c r="M118" s="110"/>
      <c r="N118" s="120"/>
      <c r="O118" s="117">
        <f t="shared" si="35"/>
        <v>0</v>
      </c>
      <c r="P118" s="36">
        <f t="shared" si="36"/>
        <v>0</v>
      </c>
    </row>
    <row r="119" spans="1:16" hidden="1">
      <c r="A119" s="119"/>
      <c r="B119" s="181"/>
      <c r="C119" s="58"/>
      <c r="D119" s="48"/>
      <c r="E119" s="48"/>
      <c r="F119" s="49"/>
      <c r="G119" s="110"/>
      <c r="H119" s="116"/>
      <c r="I119" s="110"/>
      <c r="J119" s="48"/>
      <c r="K119" s="110"/>
      <c r="L119" s="116"/>
      <c r="M119" s="110"/>
      <c r="N119" s="120"/>
      <c r="O119" s="117">
        <f t="shared" si="35"/>
        <v>0</v>
      </c>
      <c r="P119" s="36">
        <f t="shared" si="36"/>
        <v>0</v>
      </c>
    </row>
    <row r="120" spans="1:16" hidden="1">
      <c r="A120" s="119"/>
      <c r="B120" s="182"/>
      <c r="C120" s="58"/>
      <c r="D120" s="48"/>
      <c r="E120" s="48"/>
      <c r="F120" s="49"/>
      <c r="G120" s="110"/>
      <c r="H120" s="116"/>
      <c r="I120" s="110"/>
      <c r="J120" s="48"/>
      <c r="K120" s="110"/>
      <c r="L120" s="116"/>
      <c r="M120" s="110"/>
      <c r="N120" s="120"/>
      <c r="O120" s="117">
        <f t="shared" ref="O120:O122" si="37">SUM(F120:N120)</f>
        <v>0</v>
      </c>
      <c r="P120" s="36">
        <f t="shared" si="36"/>
        <v>0</v>
      </c>
    </row>
    <row r="121" spans="1:16" hidden="1">
      <c r="A121" s="119"/>
      <c r="B121" s="181"/>
      <c r="C121" s="58"/>
      <c r="D121" s="48"/>
      <c r="E121" s="48"/>
      <c r="F121" s="49"/>
      <c r="G121" s="110"/>
      <c r="H121" s="116"/>
      <c r="I121" s="110"/>
      <c r="J121" s="48"/>
      <c r="K121" s="110"/>
      <c r="L121" s="116"/>
      <c r="M121" s="110"/>
      <c r="N121" s="120"/>
      <c r="O121" s="117">
        <f t="shared" si="37"/>
        <v>0</v>
      </c>
      <c r="P121" s="36">
        <f t="shared" si="36"/>
        <v>0</v>
      </c>
    </row>
    <row r="122" spans="1:16" hidden="1">
      <c r="A122" s="119"/>
      <c r="B122" s="182"/>
      <c r="C122" s="58"/>
      <c r="D122" s="48"/>
      <c r="E122" s="48"/>
      <c r="F122" s="49"/>
      <c r="G122" s="110"/>
      <c r="H122" s="116"/>
      <c r="I122" s="110"/>
      <c r="J122" s="48"/>
      <c r="K122" s="110"/>
      <c r="L122" s="116"/>
      <c r="M122" s="110"/>
      <c r="N122" s="120"/>
      <c r="O122" s="117">
        <f t="shared" si="37"/>
        <v>0</v>
      </c>
      <c r="P122" s="36">
        <f t="shared" si="36"/>
        <v>0</v>
      </c>
    </row>
    <row r="123" spans="1:16" hidden="1">
      <c r="A123" s="119"/>
      <c r="B123" s="181"/>
      <c r="C123" s="58"/>
      <c r="D123" s="48"/>
      <c r="E123" s="48"/>
      <c r="F123" s="49"/>
      <c r="G123" s="110"/>
      <c r="H123" s="116"/>
      <c r="I123" s="110"/>
      <c r="J123" s="48"/>
      <c r="K123" s="110"/>
      <c r="L123" s="116"/>
      <c r="M123" s="110"/>
      <c r="N123" s="120"/>
      <c r="O123" s="117">
        <f t="shared" ref="O123:O125" si="38">SUM(F123:N123)</f>
        <v>0</v>
      </c>
      <c r="P123" s="36">
        <f t="shared" si="36"/>
        <v>0</v>
      </c>
    </row>
    <row r="124" spans="1:16" hidden="1">
      <c r="A124" s="119"/>
      <c r="B124" s="182"/>
      <c r="C124" s="58"/>
      <c r="D124" s="48"/>
      <c r="E124" s="48"/>
      <c r="F124" s="49"/>
      <c r="G124" s="110"/>
      <c r="H124" s="116"/>
      <c r="I124" s="110"/>
      <c r="J124" s="48"/>
      <c r="K124" s="110"/>
      <c r="L124" s="116"/>
      <c r="M124" s="110"/>
      <c r="N124" s="120"/>
      <c r="O124" s="117">
        <f t="shared" si="38"/>
        <v>0</v>
      </c>
      <c r="P124" s="36">
        <f t="shared" si="36"/>
        <v>0</v>
      </c>
    </row>
    <row r="125" spans="1:16" hidden="1">
      <c r="A125" s="119"/>
      <c r="B125" s="181"/>
      <c r="C125" s="58"/>
      <c r="D125" s="48"/>
      <c r="E125" s="48"/>
      <c r="F125" s="49"/>
      <c r="G125" s="110"/>
      <c r="H125" s="116"/>
      <c r="I125" s="110"/>
      <c r="J125" s="48"/>
      <c r="K125" s="110"/>
      <c r="L125" s="116"/>
      <c r="M125" s="110"/>
      <c r="N125" s="120"/>
      <c r="O125" s="117">
        <f t="shared" si="38"/>
        <v>0</v>
      </c>
      <c r="P125" s="36">
        <f t="shared" si="36"/>
        <v>0</v>
      </c>
    </row>
    <row r="126" spans="1:16" hidden="1">
      <c r="A126" s="119"/>
      <c r="B126" s="182"/>
      <c r="C126" s="58"/>
      <c r="D126" s="48"/>
      <c r="E126" s="48"/>
      <c r="F126" s="49"/>
      <c r="G126" s="110"/>
      <c r="H126" s="116"/>
      <c r="I126" s="110"/>
      <c r="J126" s="48"/>
      <c r="K126" s="110"/>
      <c r="L126" s="116"/>
      <c r="M126" s="110"/>
      <c r="N126" s="120"/>
      <c r="O126" s="117">
        <f t="shared" ref="O126:O128" si="39">SUM(F126:N126)</f>
        <v>0</v>
      </c>
      <c r="P126" s="36">
        <f t="shared" si="36"/>
        <v>0</v>
      </c>
    </row>
    <row r="127" spans="1:16" hidden="1">
      <c r="A127" s="119"/>
      <c r="B127" s="181"/>
      <c r="C127" s="58"/>
      <c r="D127" s="48"/>
      <c r="E127" s="48"/>
      <c r="F127" s="49"/>
      <c r="G127" s="110"/>
      <c r="H127" s="116"/>
      <c r="I127" s="110"/>
      <c r="J127" s="48"/>
      <c r="K127" s="110"/>
      <c r="L127" s="116"/>
      <c r="M127" s="110"/>
      <c r="N127" s="120"/>
      <c r="O127" s="117">
        <f t="shared" si="39"/>
        <v>0</v>
      </c>
      <c r="P127" s="36">
        <f t="shared" si="36"/>
        <v>0</v>
      </c>
    </row>
    <row r="128" spans="1:16" hidden="1">
      <c r="A128" s="119"/>
      <c r="B128" s="182"/>
      <c r="C128" s="58"/>
      <c r="D128" s="48"/>
      <c r="E128" s="48"/>
      <c r="F128" s="49"/>
      <c r="G128" s="110"/>
      <c r="H128" s="116"/>
      <c r="I128" s="110"/>
      <c r="J128" s="48"/>
      <c r="K128" s="110"/>
      <c r="L128" s="116"/>
      <c r="M128" s="110"/>
      <c r="N128" s="120"/>
      <c r="O128" s="117">
        <f t="shared" si="39"/>
        <v>0</v>
      </c>
      <c r="P128" s="36">
        <f t="shared" si="36"/>
        <v>0</v>
      </c>
    </row>
    <row r="129" spans="1:16" hidden="1">
      <c r="A129" s="119"/>
      <c r="B129" s="181"/>
      <c r="C129" s="58"/>
      <c r="D129" s="48"/>
      <c r="E129" s="48"/>
      <c r="F129" s="49"/>
      <c r="G129" s="110"/>
      <c r="H129" s="116"/>
      <c r="I129" s="110"/>
      <c r="J129" s="48"/>
      <c r="K129" s="110"/>
      <c r="L129" s="116"/>
      <c r="M129" s="110"/>
      <c r="N129" s="120"/>
      <c r="O129" s="117">
        <f t="shared" ref="O129:O131" si="40">SUM(F129:N129)</f>
        <v>0</v>
      </c>
      <c r="P129" s="36">
        <f t="shared" si="36"/>
        <v>0</v>
      </c>
    </row>
    <row r="130" spans="1:16" hidden="1">
      <c r="A130" s="119"/>
      <c r="B130" s="182"/>
      <c r="C130" s="58"/>
      <c r="D130" s="48"/>
      <c r="E130" s="48"/>
      <c r="F130" s="49"/>
      <c r="G130" s="110"/>
      <c r="H130" s="116"/>
      <c r="I130" s="110"/>
      <c r="J130" s="48"/>
      <c r="K130" s="110"/>
      <c r="L130" s="116"/>
      <c r="M130" s="110"/>
      <c r="N130" s="120"/>
      <c r="O130" s="117">
        <f t="shared" si="40"/>
        <v>0</v>
      </c>
      <c r="P130" s="36">
        <f t="shared" si="36"/>
        <v>0</v>
      </c>
    </row>
    <row r="131" spans="1:16" hidden="1">
      <c r="A131" s="119"/>
      <c r="B131" s="181"/>
      <c r="C131" s="58"/>
      <c r="D131" s="48"/>
      <c r="E131" s="48"/>
      <c r="F131" s="49"/>
      <c r="G131" s="110"/>
      <c r="H131" s="116"/>
      <c r="I131" s="110"/>
      <c r="J131" s="48"/>
      <c r="K131" s="110"/>
      <c r="L131" s="116"/>
      <c r="M131" s="110"/>
      <c r="N131" s="120"/>
      <c r="O131" s="117">
        <f t="shared" si="40"/>
        <v>0</v>
      </c>
      <c r="P131" s="36">
        <f t="shared" si="36"/>
        <v>0</v>
      </c>
    </row>
    <row r="132" spans="1:16" hidden="1">
      <c r="A132" s="119"/>
      <c r="B132" s="182"/>
      <c r="C132" s="58"/>
      <c r="D132" s="48"/>
      <c r="E132" s="48"/>
      <c r="F132" s="49"/>
      <c r="G132" s="110"/>
      <c r="H132" s="116"/>
      <c r="I132" s="110"/>
      <c r="J132" s="48"/>
      <c r="K132" s="110"/>
      <c r="L132" s="116"/>
      <c r="M132" s="110"/>
      <c r="N132" s="120"/>
      <c r="O132" s="117">
        <f t="shared" ref="O132:O134" si="41">SUM(F132:N132)</f>
        <v>0</v>
      </c>
      <c r="P132" s="36">
        <f t="shared" si="36"/>
        <v>0</v>
      </c>
    </row>
    <row r="133" spans="1:16" hidden="1">
      <c r="A133" s="119"/>
      <c r="B133" s="181"/>
      <c r="C133" s="58"/>
      <c r="D133" s="48"/>
      <c r="E133" s="48"/>
      <c r="F133" s="49"/>
      <c r="G133" s="110"/>
      <c r="H133" s="116"/>
      <c r="I133" s="110"/>
      <c r="J133" s="48"/>
      <c r="K133" s="110"/>
      <c r="L133" s="116"/>
      <c r="M133" s="110"/>
      <c r="N133" s="120"/>
      <c r="O133" s="117">
        <f t="shared" si="41"/>
        <v>0</v>
      </c>
      <c r="P133" s="36">
        <f t="shared" si="36"/>
        <v>0</v>
      </c>
    </row>
    <row r="134" spans="1:16" hidden="1">
      <c r="A134" s="119"/>
      <c r="B134" s="182"/>
      <c r="C134" s="58"/>
      <c r="D134" s="48"/>
      <c r="E134" s="48"/>
      <c r="F134" s="49"/>
      <c r="G134" s="110"/>
      <c r="H134" s="116"/>
      <c r="I134" s="110"/>
      <c r="J134" s="48"/>
      <c r="K134" s="110"/>
      <c r="L134" s="116"/>
      <c r="M134" s="110"/>
      <c r="N134" s="120"/>
      <c r="O134" s="117">
        <f t="shared" si="41"/>
        <v>0</v>
      </c>
      <c r="P134" s="36">
        <f t="shared" si="36"/>
        <v>0</v>
      </c>
    </row>
    <row r="135" spans="1:16" hidden="1">
      <c r="A135" s="119"/>
      <c r="B135" s="181"/>
      <c r="C135" s="58"/>
      <c r="D135" s="48"/>
      <c r="E135" s="48"/>
      <c r="F135" s="49"/>
      <c r="G135" s="110"/>
      <c r="H135" s="116"/>
      <c r="I135" s="110"/>
      <c r="J135" s="48"/>
      <c r="K135" s="110"/>
      <c r="L135" s="116"/>
      <c r="M135" s="110"/>
      <c r="N135" s="120"/>
      <c r="O135" s="117">
        <f t="shared" si="35"/>
        <v>0</v>
      </c>
      <c r="P135" s="36">
        <f t="shared" si="36"/>
        <v>0</v>
      </c>
    </row>
    <row r="136" spans="1:16" hidden="1">
      <c r="A136" s="119"/>
      <c r="B136" s="182"/>
      <c r="C136" s="58"/>
      <c r="D136" s="48"/>
      <c r="E136" s="48"/>
      <c r="F136" s="49"/>
      <c r="G136" s="110"/>
      <c r="H136" s="116"/>
      <c r="I136" s="110"/>
      <c r="J136" s="48"/>
      <c r="K136" s="110"/>
      <c r="L136" s="116"/>
      <c r="M136" s="110"/>
      <c r="N136" s="120"/>
      <c r="O136" s="117">
        <f t="shared" si="35"/>
        <v>0</v>
      </c>
      <c r="P136" s="36">
        <f t="shared" si="36"/>
        <v>0</v>
      </c>
    </row>
    <row r="137" spans="1:16" ht="12.75" hidden="1" customHeight="1">
      <c r="A137" s="119"/>
      <c r="B137" s="181"/>
      <c r="C137" s="58"/>
      <c r="D137" s="48"/>
      <c r="E137" s="48"/>
      <c r="F137" s="49"/>
      <c r="G137" s="123"/>
      <c r="H137" s="124"/>
      <c r="I137" s="121"/>
      <c r="K137" s="121"/>
      <c r="L137" s="101"/>
      <c r="M137" s="121"/>
      <c r="O137" s="118">
        <f t="shared" si="35"/>
        <v>0</v>
      </c>
      <c r="P137" s="36">
        <f t="shared" si="36"/>
        <v>0</v>
      </c>
    </row>
    <row r="138" spans="1:16" ht="10.8" hidden="1" thickBot="1">
      <c r="B138" s="37" t="s">
        <v>21</v>
      </c>
      <c r="C138" s="37">
        <f t="shared" ref="C138:P138" si="42">SUM(C116:C137)</f>
        <v>0</v>
      </c>
      <c r="D138" s="37">
        <f t="shared" si="42"/>
        <v>0</v>
      </c>
      <c r="E138" s="37">
        <f t="shared" si="42"/>
        <v>0</v>
      </c>
      <c r="F138" s="37">
        <f t="shared" si="42"/>
        <v>0</v>
      </c>
      <c r="G138" s="122">
        <f t="shared" si="42"/>
        <v>0</v>
      </c>
      <c r="H138" s="122">
        <f t="shared" si="42"/>
        <v>0</v>
      </c>
      <c r="I138" s="40">
        <f t="shared" si="42"/>
        <v>0</v>
      </c>
      <c r="J138" s="40">
        <f t="shared" si="42"/>
        <v>0</v>
      </c>
      <c r="K138" s="40">
        <f t="shared" si="42"/>
        <v>0</v>
      </c>
      <c r="L138" s="40">
        <f t="shared" si="42"/>
        <v>0</v>
      </c>
      <c r="M138" s="40">
        <f t="shared" si="42"/>
        <v>0</v>
      </c>
      <c r="N138" s="40">
        <f t="shared" si="42"/>
        <v>0</v>
      </c>
      <c r="O138" s="41">
        <f t="shared" si="42"/>
        <v>0</v>
      </c>
      <c r="P138" s="42">
        <f t="shared" si="42"/>
        <v>0</v>
      </c>
    </row>
    <row r="139" spans="1:16" hidden="1">
      <c r="B139" s="44"/>
      <c r="C139" s="44"/>
      <c r="D139" s="44"/>
      <c r="E139" s="44"/>
      <c r="F139" s="44"/>
      <c r="G139" s="45"/>
      <c r="H139" s="45"/>
      <c r="I139" s="45"/>
      <c r="J139" s="45"/>
      <c r="K139" s="45"/>
      <c r="L139" s="45"/>
      <c r="M139" s="45"/>
      <c r="N139" s="45"/>
      <c r="O139" s="50"/>
      <c r="P139" s="51"/>
    </row>
    <row r="140" spans="1:16">
      <c r="B140" s="44"/>
      <c r="C140" s="44"/>
      <c r="D140" s="44"/>
      <c r="E140" s="44"/>
      <c r="F140" s="44"/>
      <c r="G140" s="45"/>
      <c r="H140" s="45"/>
      <c r="I140" s="45"/>
      <c r="J140" s="45"/>
      <c r="K140" s="45"/>
      <c r="L140" s="45"/>
      <c r="M140" s="45"/>
      <c r="N140" s="45"/>
      <c r="O140" s="50"/>
      <c r="P140" s="51"/>
    </row>
    <row r="141" spans="1:16" ht="10.8" thickBot="1">
      <c r="B141" s="32" t="s">
        <v>42</v>
      </c>
      <c r="C141" s="32"/>
      <c r="D141" s="32"/>
      <c r="E141" s="32"/>
      <c r="F141" s="33"/>
      <c r="G141" s="33"/>
      <c r="H141" s="33"/>
      <c r="I141" s="33"/>
      <c r="J141" s="33"/>
      <c r="K141" s="33"/>
      <c r="L141" s="33"/>
      <c r="M141" s="33"/>
      <c r="N141" s="33"/>
      <c r="O141" s="34"/>
      <c r="P141" s="34"/>
    </row>
    <row r="142" spans="1:16" ht="11.25" customHeight="1">
      <c r="B142" s="52" t="s">
        <v>154</v>
      </c>
      <c r="C142" s="47"/>
      <c r="D142" s="48"/>
      <c r="E142" s="48">
        <v>3</v>
      </c>
      <c r="F142" s="49"/>
      <c r="G142" s="53">
        <v>130</v>
      </c>
      <c r="H142" s="54"/>
      <c r="I142" s="55">
        <v>44</v>
      </c>
      <c r="J142" s="54"/>
      <c r="K142" s="53">
        <v>5</v>
      </c>
      <c r="L142" s="56">
        <v>12</v>
      </c>
      <c r="M142" s="53">
        <v>180</v>
      </c>
      <c r="N142" s="54"/>
      <c r="O142" s="110">
        <f>SUM(F142:N142)+(E142*18)+(D142*9)</f>
        <v>425</v>
      </c>
      <c r="P142" s="36">
        <f t="shared" ref="P142" si="43">(D142*$D$3)+(E142*$E$3)+(F142*$F$3)+(G142*$G$3)+(H142*$H$3)+(I142*$I$3)+(J142*$J$3)+(K142*$K$3)+(L142*$L$3)+(M142*$M$3)+(N142*$N$3)</f>
        <v>647.5</v>
      </c>
    </row>
    <row r="143" spans="1:16" ht="11.25" customHeight="1">
      <c r="B143" s="52" t="s">
        <v>155</v>
      </c>
      <c r="C143" s="47"/>
      <c r="D143" s="48"/>
      <c r="E143" s="48"/>
      <c r="F143" s="49"/>
      <c r="G143" s="53"/>
      <c r="H143" s="54"/>
      <c r="I143" s="55"/>
      <c r="J143" s="54"/>
      <c r="K143" s="53"/>
      <c r="L143" s="56"/>
      <c r="M143" s="53">
        <v>30</v>
      </c>
      <c r="N143" s="54"/>
      <c r="O143" s="35">
        <f t="shared" ref="O143:O144" si="44">SUM(F143:N143)</f>
        <v>30</v>
      </c>
      <c r="P143" s="36">
        <f t="shared" ref="P143:P144" si="45">(D143*$D$3)+(E143*$E$3)+(F143*$F$3)+(G143*$G$3)+(H143*$H$3)+(I143*$I$3)+(J143*$J$3)+(K143*$K$3)+(L143*$L$3)+(M143*$M$3)+(N143*$N$3)</f>
        <v>60</v>
      </c>
    </row>
    <row r="144" spans="1:16" ht="11.25" customHeight="1">
      <c r="B144" s="52"/>
      <c r="C144" s="47"/>
      <c r="D144" s="48"/>
      <c r="E144" s="48"/>
      <c r="F144" s="49"/>
      <c r="G144" s="53"/>
      <c r="H144" s="54"/>
      <c r="I144" s="55"/>
      <c r="J144" s="54"/>
      <c r="K144" s="53"/>
      <c r="L144" s="56"/>
      <c r="M144" s="53"/>
      <c r="N144" s="54"/>
      <c r="O144" s="35">
        <f t="shared" si="44"/>
        <v>0</v>
      </c>
      <c r="P144" s="36">
        <f t="shared" si="45"/>
        <v>0</v>
      </c>
    </row>
    <row r="145" spans="2:16" ht="10.8" thickBot="1">
      <c r="B145" s="37" t="s">
        <v>21</v>
      </c>
      <c r="C145" s="37">
        <f t="shared" ref="C145:P145" si="46">SUM(C142:C144)</f>
        <v>0</v>
      </c>
      <c r="D145" s="37">
        <f t="shared" si="46"/>
        <v>0</v>
      </c>
      <c r="E145" s="37">
        <f t="shared" si="46"/>
        <v>3</v>
      </c>
      <c r="F145" s="37">
        <f t="shared" si="46"/>
        <v>0</v>
      </c>
      <c r="G145" s="40">
        <f t="shared" si="46"/>
        <v>130</v>
      </c>
      <c r="H145" s="40">
        <f t="shared" si="46"/>
        <v>0</v>
      </c>
      <c r="I145" s="40">
        <f t="shared" si="46"/>
        <v>44</v>
      </c>
      <c r="J145" s="40">
        <f t="shared" si="46"/>
        <v>0</v>
      </c>
      <c r="K145" s="40">
        <f t="shared" si="46"/>
        <v>5</v>
      </c>
      <c r="L145" s="40">
        <f t="shared" si="46"/>
        <v>12</v>
      </c>
      <c r="M145" s="40">
        <f t="shared" si="46"/>
        <v>210</v>
      </c>
      <c r="N145" s="40">
        <f t="shared" si="46"/>
        <v>0</v>
      </c>
      <c r="O145" s="41">
        <f t="shared" si="46"/>
        <v>455</v>
      </c>
      <c r="P145" s="42">
        <f t="shared" si="46"/>
        <v>707.5</v>
      </c>
    </row>
    <row r="146" spans="2:16" ht="11.25" customHeight="1">
      <c r="B146" s="44"/>
      <c r="C146" s="44"/>
      <c r="D146" s="44"/>
      <c r="E146" s="44"/>
      <c r="F146" s="44"/>
      <c r="G146" s="45"/>
      <c r="H146" s="45"/>
      <c r="I146" s="45"/>
      <c r="J146" s="45"/>
      <c r="K146" s="45"/>
      <c r="L146" s="45"/>
      <c r="M146" s="45"/>
      <c r="N146" s="45"/>
      <c r="O146" s="50"/>
      <c r="P146" s="51"/>
    </row>
    <row r="147" spans="2:16" hidden="1"/>
    <row r="148" spans="2:16" ht="10.8" hidden="1" thickBot="1">
      <c r="B148" s="32" t="s">
        <v>86</v>
      </c>
      <c r="C148" s="32"/>
      <c r="D148" s="32"/>
      <c r="E148" s="32"/>
      <c r="F148" s="33"/>
      <c r="G148" s="33"/>
      <c r="H148" s="33"/>
      <c r="I148" s="33"/>
      <c r="J148" s="33"/>
      <c r="K148" s="33"/>
      <c r="L148" s="33"/>
      <c r="M148" s="33"/>
      <c r="N148" s="33"/>
      <c r="O148" s="34"/>
      <c r="P148" s="34"/>
    </row>
    <row r="149" spans="2:16" ht="11.25" hidden="1" customHeight="1">
      <c r="B149" s="52"/>
      <c r="C149" s="47"/>
      <c r="D149" s="48"/>
      <c r="E149" s="48"/>
      <c r="F149" s="49"/>
      <c r="G149" s="53"/>
      <c r="H149" s="54"/>
      <c r="I149" s="55"/>
      <c r="J149" s="54"/>
      <c r="K149" s="53"/>
      <c r="L149" s="56"/>
      <c r="M149" s="53"/>
      <c r="N149" s="54"/>
      <c r="O149" s="35">
        <f>SUM(F149:N149)</f>
        <v>0</v>
      </c>
      <c r="P149" s="36">
        <f t="shared" ref="P149:P150" si="47">(D149*$D$3)+(E149*$E$3)+(F149*$F$3)+(G149*$G$3)+(H149*$H$3)+(I149*$I$3)+(J149*$J$3)+(K149*$K$3)+(L149*$L$3)+(M149*$M$3)+(N149*$N$3)</f>
        <v>0</v>
      </c>
    </row>
    <row r="150" spans="2:16" ht="11.25" hidden="1" customHeight="1">
      <c r="B150" s="52"/>
      <c r="C150" s="47"/>
      <c r="D150" s="48"/>
      <c r="E150" s="48"/>
      <c r="F150" s="49"/>
      <c r="G150" s="53"/>
      <c r="H150" s="54"/>
      <c r="I150" s="55"/>
      <c r="J150" s="54"/>
      <c r="K150" s="53"/>
      <c r="L150" s="56"/>
      <c r="M150" s="53"/>
      <c r="N150" s="54"/>
      <c r="O150" s="35">
        <f>SUM(F150:N150)</f>
        <v>0</v>
      </c>
      <c r="P150" s="36">
        <f t="shared" si="47"/>
        <v>0</v>
      </c>
    </row>
    <row r="151" spans="2:16" ht="10.8" hidden="1" thickBot="1">
      <c r="B151" s="37" t="s">
        <v>21</v>
      </c>
      <c r="C151" s="37">
        <f t="shared" ref="C151:P151" si="48">SUM(C149:C150)</f>
        <v>0</v>
      </c>
      <c r="D151" s="37">
        <f t="shared" si="48"/>
        <v>0</v>
      </c>
      <c r="E151" s="37">
        <f t="shared" si="48"/>
        <v>0</v>
      </c>
      <c r="F151" s="37">
        <f t="shared" si="48"/>
        <v>0</v>
      </c>
      <c r="G151" s="40">
        <f t="shared" si="48"/>
        <v>0</v>
      </c>
      <c r="H151" s="40">
        <f t="shared" si="48"/>
        <v>0</v>
      </c>
      <c r="I151" s="40">
        <f t="shared" si="48"/>
        <v>0</v>
      </c>
      <c r="J151" s="40">
        <f t="shared" si="48"/>
        <v>0</v>
      </c>
      <c r="K151" s="40">
        <f t="shared" si="48"/>
        <v>0</v>
      </c>
      <c r="L151" s="40">
        <f t="shared" si="48"/>
        <v>0</v>
      </c>
      <c r="M151" s="40">
        <f t="shared" si="48"/>
        <v>0</v>
      </c>
      <c r="N151" s="40">
        <f t="shared" si="48"/>
        <v>0</v>
      </c>
      <c r="O151" s="41">
        <f t="shared" si="48"/>
        <v>0</v>
      </c>
      <c r="P151" s="42">
        <f t="shared" si="48"/>
        <v>0</v>
      </c>
    </row>
    <row r="152" spans="2:16" ht="11.25" hidden="1" customHeight="1">
      <c r="B152" s="44"/>
      <c r="C152" s="44"/>
      <c r="D152" s="44"/>
      <c r="E152" s="44"/>
      <c r="F152" s="44"/>
      <c r="G152" s="45"/>
      <c r="H152" s="45"/>
      <c r="I152" s="45"/>
      <c r="J152" s="45"/>
      <c r="K152" s="45"/>
      <c r="L152" s="45"/>
      <c r="M152" s="45"/>
      <c r="N152" s="45"/>
      <c r="O152" s="50"/>
      <c r="P152" s="51"/>
    </row>
    <row r="154" spans="2:16" ht="10.8" thickBot="1">
      <c r="B154" s="32" t="s">
        <v>51</v>
      </c>
      <c r="C154" s="32"/>
      <c r="D154" s="32"/>
      <c r="E154" s="32"/>
      <c r="F154" s="33"/>
      <c r="G154" s="33"/>
      <c r="H154" s="33"/>
      <c r="I154" s="33"/>
      <c r="J154" s="33"/>
      <c r="K154" s="33"/>
      <c r="L154" s="33"/>
      <c r="M154" s="33"/>
      <c r="N154" s="33"/>
      <c r="O154" s="34"/>
      <c r="P154" s="34"/>
    </row>
    <row r="155" spans="2:16">
      <c r="B155" s="52" t="s">
        <v>104</v>
      </c>
      <c r="C155" s="57"/>
      <c r="D155" s="48"/>
      <c r="E155" s="48"/>
      <c r="F155" s="49"/>
      <c r="G155" s="53">
        <v>194</v>
      </c>
      <c r="H155" s="54"/>
      <c r="I155" s="55">
        <v>56</v>
      </c>
      <c r="J155" s="54"/>
      <c r="K155" s="53"/>
      <c r="L155" s="56"/>
      <c r="M155" s="53"/>
      <c r="N155" s="54">
        <v>534</v>
      </c>
      <c r="O155" s="35">
        <f t="shared" ref="O155:O205" si="49">SUM(F155:N155)</f>
        <v>784</v>
      </c>
      <c r="P155" s="36">
        <f t="shared" ref="P155:P205" si="50">(D155*$D$3)+(E155*$E$3)+(F155*$F$3)+(G155*$G$3)+(H155*$H$3)+(I155*$I$3)+(J155*$J$3)+(K155*$K$3)+(L155*$L$3)+(M155*$M$3)+(N155*$N$3)</f>
        <v>1144.5</v>
      </c>
    </row>
    <row r="156" spans="2:16">
      <c r="B156" s="52" t="s">
        <v>105</v>
      </c>
      <c r="C156" s="47"/>
      <c r="D156" s="48"/>
      <c r="E156" s="48"/>
      <c r="F156" s="49"/>
      <c r="G156" s="53"/>
      <c r="H156" s="54"/>
      <c r="I156" s="55"/>
      <c r="J156" s="54"/>
      <c r="K156" s="53"/>
      <c r="L156" s="56"/>
      <c r="M156" s="53"/>
      <c r="N156" s="54">
        <v>400</v>
      </c>
      <c r="O156" s="35">
        <f t="shared" si="49"/>
        <v>400</v>
      </c>
      <c r="P156" s="36">
        <f t="shared" si="50"/>
        <v>800</v>
      </c>
    </row>
    <row r="157" spans="2:16">
      <c r="B157" s="52" t="s">
        <v>106</v>
      </c>
      <c r="C157" s="47"/>
      <c r="D157" s="48"/>
      <c r="E157" s="48"/>
      <c r="F157" s="49"/>
      <c r="G157" s="53">
        <v>101</v>
      </c>
      <c r="H157" s="54"/>
      <c r="I157" s="55">
        <v>116</v>
      </c>
      <c r="J157" s="54"/>
      <c r="K157" s="53"/>
      <c r="L157" s="56"/>
      <c r="M157" s="53"/>
      <c r="N157" s="54">
        <v>134</v>
      </c>
      <c r="O157" s="35">
        <f t="shared" si="49"/>
        <v>351</v>
      </c>
      <c r="P157" s="36">
        <f t="shared" si="50"/>
        <v>351.25</v>
      </c>
    </row>
    <row r="158" spans="2:16">
      <c r="B158" s="52" t="s">
        <v>107</v>
      </c>
      <c r="C158" s="47"/>
      <c r="D158" s="48"/>
      <c r="E158" s="48"/>
      <c r="F158" s="49"/>
      <c r="G158" s="53">
        <v>243</v>
      </c>
      <c r="H158" s="54"/>
      <c r="I158" s="55">
        <v>61</v>
      </c>
      <c r="J158" s="54"/>
      <c r="K158" s="53"/>
      <c r="L158" s="56"/>
      <c r="M158" s="53"/>
      <c r="N158" s="54">
        <v>79</v>
      </c>
      <c r="O158" s="35">
        <f t="shared" si="49"/>
        <v>383</v>
      </c>
      <c r="P158" s="36">
        <f t="shared" si="50"/>
        <v>249.25</v>
      </c>
    </row>
    <row r="159" spans="2:16">
      <c r="B159" s="52" t="s">
        <v>108</v>
      </c>
      <c r="C159" s="47"/>
      <c r="D159" s="48"/>
      <c r="E159" s="48"/>
      <c r="F159" s="49"/>
      <c r="G159" s="53"/>
      <c r="H159" s="54"/>
      <c r="I159" s="55"/>
      <c r="J159" s="54"/>
      <c r="K159" s="53"/>
      <c r="L159" s="56"/>
      <c r="M159" s="53"/>
      <c r="N159" s="54">
        <v>111</v>
      </c>
      <c r="O159" s="35">
        <f t="shared" si="49"/>
        <v>111</v>
      </c>
      <c r="P159" s="36">
        <f t="shared" si="50"/>
        <v>222</v>
      </c>
    </row>
    <row r="160" spans="2:16">
      <c r="B160" s="52" t="s">
        <v>109</v>
      </c>
      <c r="C160" s="47"/>
      <c r="D160" s="48"/>
      <c r="E160" s="48"/>
      <c r="F160" s="49"/>
      <c r="G160" s="53">
        <v>30</v>
      </c>
      <c r="H160" s="54"/>
      <c r="I160" s="55">
        <v>5</v>
      </c>
      <c r="J160" s="54"/>
      <c r="K160" s="53"/>
      <c r="L160" s="56">
        <v>1</v>
      </c>
      <c r="M160" s="53"/>
      <c r="N160" s="54">
        <v>43</v>
      </c>
      <c r="O160" s="35">
        <f t="shared" si="49"/>
        <v>79</v>
      </c>
      <c r="P160" s="36">
        <f t="shared" si="50"/>
        <v>97</v>
      </c>
    </row>
    <row r="161" spans="2:16">
      <c r="B161" s="52" t="s">
        <v>110</v>
      </c>
      <c r="C161" s="47"/>
      <c r="D161" s="48"/>
      <c r="E161" s="48"/>
      <c r="F161" s="49"/>
      <c r="G161" s="53">
        <v>122</v>
      </c>
      <c r="H161" s="54"/>
      <c r="I161" s="55">
        <v>100</v>
      </c>
      <c r="J161" s="54"/>
      <c r="K161" s="53"/>
      <c r="L161" s="56"/>
      <c r="M161" s="53"/>
      <c r="N161" s="54"/>
      <c r="O161" s="35">
        <f t="shared" ref="O161" si="51">SUM(F161:N161)</f>
        <v>222</v>
      </c>
      <c r="P161" s="36">
        <f t="shared" si="50"/>
        <v>80.5</v>
      </c>
    </row>
    <row r="162" spans="2:16">
      <c r="B162" s="52" t="s">
        <v>111</v>
      </c>
      <c r="C162" s="47"/>
      <c r="D162" s="48"/>
      <c r="E162" s="48"/>
      <c r="F162" s="49"/>
      <c r="G162" s="53">
        <v>30</v>
      </c>
      <c r="H162" s="54"/>
      <c r="I162" s="55">
        <v>1</v>
      </c>
      <c r="J162" s="54"/>
      <c r="K162" s="53"/>
      <c r="L162" s="56"/>
      <c r="M162" s="53"/>
      <c r="N162" s="54">
        <v>20</v>
      </c>
      <c r="O162" s="35">
        <f t="shared" ref="O162:O166" si="52">SUM(F162:N162)</f>
        <v>51</v>
      </c>
      <c r="P162" s="36">
        <f t="shared" si="50"/>
        <v>48</v>
      </c>
    </row>
    <row r="163" spans="2:16">
      <c r="B163" s="52" t="s">
        <v>112</v>
      </c>
      <c r="C163" s="47"/>
      <c r="D163" s="48"/>
      <c r="E163" s="48"/>
      <c r="F163" s="49"/>
      <c r="G163" s="53"/>
      <c r="H163" s="54"/>
      <c r="I163" s="55"/>
      <c r="J163" s="54"/>
      <c r="K163" s="53"/>
      <c r="L163" s="56"/>
      <c r="M163" s="53"/>
      <c r="N163" s="54">
        <v>22</v>
      </c>
      <c r="O163" s="35">
        <f t="shared" si="52"/>
        <v>22</v>
      </c>
      <c r="P163" s="36">
        <f t="shared" si="50"/>
        <v>44</v>
      </c>
    </row>
    <row r="164" spans="2:16">
      <c r="B164" s="52" t="s">
        <v>113</v>
      </c>
      <c r="C164" s="47"/>
      <c r="D164" s="48"/>
      <c r="E164" s="48"/>
      <c r="F164" s="49"/>
      <c r="G164" s="53"/>
      <c r="H164" s="54"/>
      <c r="I164" s="55"/>
      <c r="J164" s="54"/>
      <c r="K164" s="53"/>
      <c r="L164" s="56"/>
      <c r="M164" s="53"/>
      <c r="N164" s="54">
        <v>21</v>
      </c>
      <c r="O164" s="35">
        <f t="shared" si="52"/>
        <v>21</v>
      </c>
      <c r="P164" s="36">
        <f t="shared" si="50"/>
        <v>42</v>
      </c>
    </row>
    <row r="165" spans="2:16">
      <c r="B165" s="52" t="s">
        <v>114</v>
      </c>
      <c r="C165" s="47"/>
      <c r="D165" s="48"/>
      <c r="E165" s="48"/>
      <c r="F165" s="49"/>
      <c r="G165" s="53">
        <v>15</v>
      </c>
      <c r="H165" s="54"/>
      <c r="I165" s="55">
        <v>15</v>
      </c>
      <c r="J165" s="54"/>
      <c r="K165" s="53"/>
      <c r="L165" s="56"/>
      <c r="M165" s="53"/>
      <c r="N165" s="54">
        <v>15</v>
      </c>
      <c r="O165" s="35">
        <f t="shared" si="52"/>
        <v>45</v>
      </c>
      <c r="P165" s="36">
        <f t="shared" si="50"/>
        <v>41.25</v>
      </c>
    </row>
    <row r="166" spans="2:16">
      <c r="B166" s="52" t="s">
        <v>115</v>
      </c>
      <c r="C166" s="47"/>
      <c r="D166" s="48"/>
      <c r="E166" s="48"/>
      <c r="F166" s="49"/>
      <c r="G166" s="53"/>
      <c r="H166" s="54"/>
      <c r="I166" s="55"/>
      <c r="J166" s="54"/>
      <c r="K166" s="53"/>
      <c r="L166" s="56"/>
      <c r="M166" s="53"/>
      <c r="N166" s="54">
        <v>20</v>
      </c>
      <c r="O166" s="35">
        <f t="shared" si="52"/>
        <v>20</v>
      </c>
      <c r="P166" s="36">
        <f t="shared" si="50"/>
        <v>40</v>
      </c>
    </row>
    <row r="167" spans="2:16">
      <c r="B167" s="52" t="s">
        <v>116</v>
      </c>
      <c r="C167" s="47"/>
      <c r="D167" s="48"/>
      <c r="E167" s="48"/>
      <c r="F167" s="49"/>
      <c r="G167" s="53">
        <v>40</v>
      </c>
      <c r="H167" s="54"/>
      <c r="I167" s="55">
        <v>6</v>
      </c>
      <c r="J167" s="54"/>
      <c r="K167" s="53"/>
      <c r="L167" s="56"/>
      <c r="M167" s="53"/>
      <c r="N167" s="54">
        <v>11</v>
      </c>
      <c r="O167" s="35">
        <f t="shared" ref="O167" si="53">SUM(F167:N167)</f>
        <v>57</v>
      </c>
      <c r="P167" s="36">
        <f t="shared" si="50"/>
        <v>35</v>
      </c>
    </row>
    <row r="168" spans="2:16">
      <c r="B168" s="52" t="s">
        <v>117</v>
      </c>
      <c r="C168" s="47"/>
      <c r="D168" s="48"/>
      <c r="E168" s="48"/>
      <c r="F168" s="49"/>
      <c r="G168" s="53">
        <v>96</v>
      </c>
      <c r="H168" s="54"/>
      <c r="I168" s="55">
        <v>4</v>
      </c>
      <c r="J168" s="54"/>
      <c r="K168" s="53"/>
      <c r="L168" s="56"/>
      <c r="M168" s="53"/>
      <c r="N168" s="54">
        <v>4</v>
      </c>
      <c r="O168" s="35">
        <f t="shared" ref="O168:O172" si="54">SUM(F168:N168)</f>
        <v>104</v>
      </c>
      <c r="P168" s="36">
        <f t="shared" ref="P168:P179" si="55">(D168*$D$3)+(E168*$E$3)+(F168*$F$3)+(G168*$G$3)+(H168*$H$3)+(I168*$I$3)+(J168*$J$3)+(K168*$K$3)+(L168*$L$3)+(M168*$M$3)+(N168*$N$3)</f>
        <v>34</v>
      </c>
    </row>
    <row r="169" spans="2:16">
      <c r="B169" s="52" t="s">
        <v>118</v>
      </c>
      <c r="C169" s="47"/>
      <c r="D169" s="48"/>
      <c r="E169" s="48"/>
      <c r="F169" s="49"/>
      <c r="G169" s="53">
        <v>113</v>
      </c>
      <c r="H169" s="54"/>
      <c r="I169" s="55">
        <v>10</v>
      </c>
      <c r="J169" s="54"/>
      <c r="K169" s="53"/>
      <c r="L169" s="56"/>
      <c r="M169" s="53"/>
      <c r="N169" s="54"/>
      <c r="O169" s="35">
        <f t="shared" si="54"/>
        <v>123</v>
      </c>
      <c r="P169" s="36">
        <f t="shared" si="55"/>
        <v>33.25</v>
      </c>
    </row>
    <row r="170" spans="2:16">
      <c r="B170" s="52" t="s">
        <v>119</v>
      </c>
      <c r="C170" s="47"/>
      <c r="D170" s="48"/>
      <c r="E170" s="48"/>
      <c r="F170" s="49"/>
      <c r="G170" s="53">
        <v>7</v>
      </c>
      <c r="H170" s="54"/>
      <c r="I170" s="55">
        <v>7</v>
      </c>
      <c r="J170" s="54"/>
      <c r="K170" s="53"/>
      <c r="L170" s="56"/>
      <c r="M170" s="53"/>
      <c r="N170" s="54">
        <v>12</v>
      </c>
      <c r="O170" s="35">
        <f t="shared" si="54"/>
        <v>26</v>
      </c>
      <c r="P170" s="36">
        <f t="shared" si="55"/>
        <v>29.25</v>
      </c>
    </row>
    <row r="171" spans="2:16">
      <c r="B171" s="52" t="s">
        <v>120</v>
      </c>
      <c r="C171" s="47"/>
      <c r="D171" s="48"/>
      <c r="E171" s="48"/>
      <c r="F171" s="49"/>
      <c r="G171" s="53">
        <v>27</v>
      </c>
      <c r="H171" s="54"/>
      <c r="I171" s="55">
        <v>19</v>
      </c>
      <c r="J171" s="54"/>
      <c r="K171" s="53"/>
      <c r="L171" s="56">
        <v>3</v>
      </c>
      <c r="M171" s="53"/>
      <c r="N171" s="54">
        <v>2</v>
      </c>
      <c r="O171" s="35">
        <f t="shared" si="54"/>
        <v>51</v>
      </c>
      <c r="P171" s="36">
        <f t="shared" si="55"/>
        <v>23.25</v>
      </c>
    </row>
    <row r="172" spans="2:16">
      <c r="B172" s="52" t="s">
        <v>121</v>
      </c>
      <c r="C172" s="47"/>
      <c r="D172" s="48"/>
      <c r="E172" s="48"/>
      <c r="F172" s="49"/>
      <c r="G172" s="53">
        <v>20</v>
      </c>
      <c r="H172" s="54"/>
      <c r="I172" s="55">
        <v>30</v>
      </c>
      <c r="J172" s="54"/>
      <c r="K172" s="53"/>
      <c r="L172" s="56"/>
      <c r="M172" s="53"/>
      <c r="N172" s="54"/>
      <c r="O172" s="35">
        <f t="shared" si="54"/>
        <v>50</v>
      </c>
      <c r="P172" s="36">
        <f t="shared" si="55"/>
        <v>20</v>
      </c>
    </row>
    <row r="173" spans="2:16">
      <c r="B173" s="52" t="s">
        <v>122</v>
      </c>
      <c r="C173" s="47"/>
      <c r="D173" s="48"/>
      <c r="E173" s="48"/>
      <c r="F173" s="49"/>
      <c r="G173" s="53">
        <v>1</v>
      </c>
      <c r="H173" s="54"/>
      <c r="I173" s="55"/>
      <c r="J173" s="54"/>
      <c r="K173" s="53"/>
      <c r="L173" s="56"/>
      <c r="M173" s="53"/>
      <c r="N173" s="54">
        <v>11</v>
      </c>
      <c r="O173" s="35">
        <f t="shared" ref="O173" si="56">SUM(F173:N173)</f>
        <v>12</v>
      </c>
      <c r="P173" s="36">
        <f t="shared" si="55"/>
        <v>22.25</v>
      </c>
    </row>
    <row r="174" spans="2:16">
      <c r="B174" s="52" t="s">
        <v>123</v>
      </c>
      <c r="C174" s="47"/>
      <c r="D174" s="48"/>
      <c r="E174" s="48"/>
      <c r="F174" s="49"/>
      <c r="G174" s="53">
        <v>81</v>
      </c>
      <c r="H174" s="54"/>
      <c r="I174" s="55"/>
      <c r="J174" s="54"/>
      <c r="K174" s="53"/>
      <c r="L174" s="56"/>
      <c r="M174" s="53"/>
      <c r="N174" s="54"/>
      <c r="O174" s="35">
        <f t="shared" ref="O174:O178" si="57">SUM(F174:N174)</f>
        <v>81</v>
      </c>
      <c r="P174" s="36">
        <f t="shared" si="55"/>
        <v>20.25</v>
      </c>
    </row>
    <row r="175" spans="2:16">
      <c r="B175" s="52" t="s">
        <v>124</v>
      </c>
      <c r="C175" s="47"/>
      <c r="D175" s="48"/>
      <c r="E175" s="48"/>
      <c r="F175" s="49"/>
      <c r="G175" s="53"/>
      <c r="H175" s="54"/>
      <c r="I175" s="55"/>
      <c r="J175" s="54"/>
      <c r="K175" s="53"/>
      <c r="L175" s="56"/>
      <c r="M175" s="53"/>
      <c r="N175" s="54">
        <v>10</v>
      </c>
      <c r="O175" s="35">
        <f t="shared" si="57"/>
        <v>10</v>
      </c>
      <c r="P175" s="36">
        <f t="shared" si="55"/>
        <v>20</v>
      </c>
    </row>
    <row r="176" spans="2:16">
      <c r="B176" s="52" t="s">
        <v>125</v>
      </c>
      <c r="C176" s="47"/>
      <c r="D176" s="48"/>
      <c r="E176" s="48"/>
      <c r="F176" s="49"/>
      <c r="G176" s="53">
        <v>14</v>
      </c>
      <c r="H176" s="54"/>
      <c r="I176" s="55">
        <v>21</v>
      </c>
      <c r="J176" s="54"/>
      <c r="K176" s="53"/>
      <c r="L176" s="56"/>
      <c r="M176" s="53"/>
      <c r="N176" s="54"/>
      <c r="O176" s="35">
        <f t="shared" si="57"/>
        <v>35</v>
      </c>
      <c r="P176" s="36">
        <f t="shared" si="55"/>
        <v>14</v>
      </c>
    </row>
    <row r="177" spans="2:16">
      <c r="B177" s="52" t="s">
        <v>126</v>
      </c>
      <c r="C177" s="47"/>
      <c r="D177" s="48"/>
      <c r="E177" s="48"/>
      <c r="F177" s="49"/>
      <c r="G177" s="53">
        <v>67</v>
      </c>
      <c r="H177" s="54"/>
      <c r="I177" s="55"/>
      <c r="J177" s="54"/>
      <c r="K177" s="53"/>
      <c r="L177" s="56"/>
      <c r="M177" s="53"/>
      <c r="N177" s="54"/>
      <c r="O177" s="35">
        <f t="shared" si="57"/>
        <v>67</v>
      </c>
      <c r="P177" s="36">
        <f t="shared" si="55"/>
        <v>16.75</v>
      </c>
    </row>
    <row r="178" spans="2:16">
      <c r="B178" s="52" t="s">
        <v>127</v>
      </c>
      <c r="C178" s="47"/>
      <c r="D178" s="48"/>
      <c r="E178" s="48"/>
      <c r="F178" s="49"/>
      <c r="G178" s="53">
        <v>14</v>
      </c>
      <c r="H178" s="54"/>
      <c r="I178" s="55">
        <v>2</v>
      </c>
      <c r="J178" s="54"/>
      <c r="K178" s="53"/>
      <c r="L178" s="56"/>
      <c r="M178" s="53"/>
      <c r="N178" s="54">
        <v>6</v>
      </c>
      <c r="O178" s="35">
        <f t="shared" si="57"/>
        <v>22</v>
      </c>
      <c r="P178" s="36">
        <f t="shared" si="55"/>
        <v>16.5</v>
      </c>
    </row>
    <row r="179" spans="2:16">
      <c r="B179" s="52" t="s">
        <v>128</v>
      </c>
      <c r="C179" s="47"/>
      <c r="D179" s="48"/>
      <c r="E179" s="48"/>
      <c r="F179" s="49"/>
      <c r="G179" s="53">
        <v>12</v>
      </c>
      <c r="H179" s="54"/>
      <c r="I179" s="55">
        <v>15</v>
      </c>
      <c r="J179" s="54"/>
      <c r="K179" s="53"/>
      <c r="L179" s="56"/>
      <c r="M179" s="53"/>
      <c r="N179" s="54">
        <v>2</v>
      </c>
      <c r="O179" s="35">
        <f t="shared" ref="O179" si="58">SUM(F179:N179)</f>
        <v>29</v>
      </c>
      <c r="P179" s="36">
        <f t="shared" si="55"/>
        <v>14.5</v>
      </c>
    </row>
    <row r="180" spans="2:16">
      <c r="B180" s="52" t="s">
        <v>129</v>
      </c>
      <c r="C180" s="47"/>
      <c r="D180" s="48"/>
      <c r="E180" s="48"/>
      <c r="F180" s="49"/>
      <c r="G180" s="53">
        <v>62</v>
      </c>
      <c r="H180" s="54"/>
      <c r="I180" s="55"/>
      <c r="J180" s="54"/>
      <c r="K180" s="53"/>
      <c r="L180" s="56"/>
      <c r="M180" s="53"/>
      <c r="N180" s="54"/>
      <c r="O180" s="35">
        <f t="shared" si="49"/>
        <v>62</v>
      </c>
      <c r="P180" s="36">
        <f t="shared" si="50"/>
        <v>15.5</v>
      </c>
    </row>
    <row r="181" spans="2:16">
      <c r="B181" s="52" t="s">
        <v>130</v>
      </c>
      <c r="C181" s="47"/>
      <c r="D181" s="48"/>
      <c r="E181" s="48"/>
      <c r="F181" s="49"/>
      <c r="G181" s="53">
        <v>5</v>
      </c>
      <c r="H181" s="54"/>
      <c r="I181" s="55">
        <v>5</v>
      </c>
      <c r="J181" s="54"/>
      <c r="K181" s="53"/>
      <c r="L181" s="56"/>
      <c r="M181" s="53"/>
      <c r="N181" s="54">
        <v>5</v>
      </c>
      <c r="O181" s="35">
        <f t="shared" si="49"/>
        <v>15</v>
      </c>
      <c r="P181" s="36">
        <f t="shared" si="50"/>
        <v>13.75</v>
      </c>
    </row>
    <row r="182" spans="2:16">
      <c r="B182" s="52" t="s">
        <v>131</v>
      </c>
      <c r="C182" s="47"/>
      <c r="D182" s="48"/>
      <c r="E182" s="48"/>
      <c r="F182" s="49"/>
      <c r="G182" s="53">
        <v>12</v>
      </c>
      <c r="H182" s="54"/>
      <c r="I182" s="55"/>
      <c r="J182" s="54"/>
      <c r="K182" s="53"/>
      <c r="L182" s="56"/>
      <c r="M182" s="53"/>
      <c r="N182" s="54">
        <v>4</v>
      </c>
      <c r="O182" s="35">
        <f t="shared" si="49"/>
        <v>16</v>
      </c>
      <c r="P182" s="36">
        <f t="shared" si="50"/>
        <v>11</v>
      </c>
    </row>
    <row r="183" spans="2:16">
      <c r="B183" s="52" t="s">
        <v>132</v>
      </c>
      <c r="C183" s="47"/>
      <c r="D183" s="48"/>
      <c r="E183" s="48"/>
      <c r="F183" s="49"/>
      <c r="G183" s="53">
        <v>1</v>
      </c>
      <c r="H183" s="54"/>
      <c r="I183" s="55"/>
      <c r="J183" s="54"/>
      <c r="K183" s="53"/>
      <c r="L183" s="56"/>
      <c r="M183" s="53"/>
      <c r="N183" s="54">
        <v>5</v>
      </c>
      <c r="O183" s="35">
        <f t="shared" si="49"/>
        <v>6</v>
      </c>
      <c r="P183" s="36">
        <f t="shared" si="50"/>
        <v>10.25</v>
      </c>
    </row>
    <row r="184" spans="2:16">
      <c r="B184" s="52" t="s">
        <v>133</v>
      </c>
      <c r="C184" s="47"/>
      <c r="D184" s="48"/>
      <c r="E184" s="48"/>
      <c r="F184" s="49"/>
      <c r="G184" s="53"/>
      <c r="H184" s="54"/>
      <c r="I184" s="55"/>
      <c r="J184" s="54"/>
      <c r="K184" s="53"/>
      <c r="L184" s="56"/>
      <c r="M184" s="53"/>
      <c r="N184" s="54">
        <v>5</v>
      </c>
      <c r="O184" s="35">
        <f t="shared" si="49"/>
        <v>5</v>
      </c>
      <c r="P184" s="36">
        <f t="shared" si="50"/>
        <v>10</v>
      </c>
    </row>
    <row r="185" spans="2:16">
      <c r="B185" s="52" t="s">
        <v>134</v>
      </c>
      <c r="C185" s="47"/>
      <c r="D185" s="48"/>
      <c r="E185" s="48"/>
      <c r="F185" s="49"/>
      <c r="G185" s="53"/>
      <c r="H185" s="54"/>
      <c r="I185" s="55"/>
      <c r="J185" s="54"/>
      <c r="K185" s="53"/>
      <c r="L185" s="56"/>
      <c r="M185" s="53"/>
      <c r="N185" s="54">
        <v>5</v>
      </c>
      <c r="O185" s="35">
        <f t="shared" ref="O185" si="59">SUM(F185:N185)</f>
        <v>5</v>
      </c>
      <c r="P185" s="36">
        <f t="shared" si="50"/>
        <v>10</v>
      </c>
    </row>
    <row r="186" spans="2:16">
      <c r="B186" s="52" t="s">
        <v>135</v>
      </c>
      <c r="C186" s="47"/>
      <c r="D186" s="48"/>
      <c r="E186" s="48"/>
      <c r="F186" s="49"/>
      <c r="G186" s="53">
        <v>2</v>
      </c>
      <c r="H186" s="54"/>
      <c r="I186" s="55">
        <v>2</v>
      </c>
      <c r="J186" s="54"/>
      <c r="K186" s="53"/>
      <c r="L186" s="56"/>
      <c r="M186" s="53"/>
      <c r="N186" s="54">
        <v>4</v>
      </c>
      <c r="O186" s="35">
        <f t="shared" ref="O186:O190" si="60">SUM(F186:N186)</f>
        <v>8</v>
      </c>
      <c r="P186" s="36">
        <f t="shared" si="50"/>
        <v>9.5</v>
      </c>
    </row>
    <row r="187" spans="2:16">
      <c r="B187" s="52" t="s">
        <v>136</v>
      </c>
      <c r="C187" s="47"/>
      <c r="D187" s="48"/>
      <c r="E187" s="48"/>
      <c r="F187" s="49"/>
      <c r="G187" s="53">
        <v>2</v>
      </c>
      <c r="H187" s="54"/>
      <c r="I187" s="55">
        <v>2</v>
      </c>
      <c r="J187" s="54"/>
      <c r="K187" s="53"/>
      <c r="L187" s="56"/>
      <c r="M187" s="53"/>
      <c r="N187" s="54">
        <v>4</v>
      </c>
      <c r="O187" s="35">
        <f t="shared" si="60"/>
        <v>8</v>
      </c>
      <c r="P187" s="36">
        <f t="shared" si="50"/>
        <v>9.5</v>
      </c>
    </row>
    <row r="188" spans="2:16">
      <c r="B188" s="52" t="s">
        <v>137</v>
      </c>
      <c r="C188" s="47"/>
      <c r="D188" s="48"/>
      <c r="E188" s="48"/>
      <c r="F188" s="49"/>
      <c r="G188" s="53">
        <v>1</v>
      </c>
      <c r="H188" s="54"/>
      <c r="I188" s="55">
        <v>3</v>
      </c>
      <c r="J188" s="54"/>
      <c r="K188" s="53"/>
      <c r="L188" s="56">
        <v>3</v>
      </c>
      <c r="M188" s="53"/>
      <c r="N188" s="54">
        <v>1</v>
      </c>
      <c r="O188" s="35">
        <f t="shared" si="60"/>
        <v>8</v>
      </c>
      <c r="P188" s="36">
        <f t="shared" si="50"/>
        <v>6.75</v>
      </c>
    </row>
    <row r="189" spans="2:16">
      <c r="B189" s="52" t="s">
        <v>138</v>
      </c>
      <c r="C189" s="47"/>
      <c r="D189" s="48"/>
      <c r="E189" s="48"/>
      <c r="F189" s="49"/>
      <c r="G189" s="53">
        <v>1</v>
      </c>
      <c r="H189" s="54"/>
      <c r="I189" s="55">
        <v>5</v>
      </c>
      <c r="J189" s="54"/>
      <c r="K189" s="53"/>
      <c r="L189" s="56"/>
      <c r="M189" s="53"/>
      <c r="N189" s="54">
        <v>3</v>
      </c>
      <c r="O189" s="35">
        <f t="shared" si="60"/>
        <v>9</v>
      </c>
      <c r="P189" s="36">
        <f t="shared" si="50"/>
        <v>8.75</v>
      </c>
    </row>
    <row r="190" spans="2:16">
      <c r="B190" s="52" t="s">
        <v>139</v>
      </c>
      <c r="C190" s="47"/>
      <c r="D190" s="48"/>
      <c r="E190" s="48"/>
      <c r="F190" s="49"/>
      <c r="G190" s="53">
        <v>19</v>
      </c>
      <c r="H190" s="54"/>
      <c r="I190" s="55">
        <v>8</v>
      </c>
      <c r="J190" s="54"/>
      <c r="K190" s="53"/>
      <c r="L190" s="56"/>
      <c r="M190" s="53"/>
      <c r="N190" s="54"/>
      <c r="O190" s="35">
        <f t="shared" si="60"/>
        <v>27</v>
      </c>
      <c r="P190" s="36">
        <f t="shared" si="50"/>
        <v>8.75</v>
      </c>
    </row>
    <row r="191" spans="2:16">
      <c r="B191" s="52" t="s">
        <v>140</v>
      </c>
      <c r="C191" s="47"/>
      <c r="D191" s="48"/>
      <c r="E191" s="48"/>
      <c r="F191" s="49"/>
      <c r="G191" s="53"/>
      <c r="H191" s="54"/>
      <c r="I191" s="55"/>
      <c r="J191" s="54"/>
      <c r="K191" s="53"/>
      <c r="L191" s="56"/>
      <c r="M191" s="53"/>
      <c r="N191" s="54">
        <v>4</v>
      </c>
      <c r="O191" s="35">
        <f t="shared" ref="O191" si="61">SUM(F191:N191)</f>
        <v>4</v>
      </c>
      <c r="P191" s="36">
        <f t="shared" si="50"/>
        <v>8</v>
      </c>
    </row>
    <row r="192" spans="2:16">
      <c r="B192" s="52" t="s">
        <v>141</v>
      </c>
      <c r="C192" s="47"/>
      <c r="D192" s="48"/>
      <c r="E192" s="48"/>
      <c r="F192" s="49"/>
      <c r="G192" s="53">
        <v>16</v>
      </c>
      <c r="H192" s="54"/>
      <c r="I192" s="55"/>
      <c r="J192" s="54"/>
      <c r="K192" s="53"/>
      <c r="L192" s="56"/>
      <c r="M192" s="53"/>
      <c r="N192" s="54">
        <v>2</v>
      </c>
      <c r="O192" s="35">
        <f t="shared" ref="O192:O196" si="62">SUM(F192:N192)</f>
        <v>18</v>
      </c>
      <c r="P192" s="36">
        <f t="shared" ref="P192:P203" si="63">(D192*$D$3)+(E192*$E$3)+(F192*$F$3)+(G192*$G$3)+(H192*$H$3)+(I192*$I$3)+(J192*$J$3)+(K192*$K$3)+(L192*$L$3)+(M192*$M$3)+(N192*$N$3)</f>
        <v>8</v>
      </c>
    </row>
    <row r="193" spans="2:16">
      <c r="B193" s="52" t="s">
        <v>142</v>
      </c>
      <c r="C193" s="47"/>
      <c r="D193" s="48"/>
      <c r="E193" s="48"/>
      <c r="F193" s="49"/>
      <c r="G193" s="53">
        <v>10</v>
      </c>
      <c r="H193" s="54"/>
      <c r="I193" s="55">
        <v>10</v>
      </c>
      <c r="J193" s="54"/>
      <c r="K193" s="53"/>
      <c r="L193" s="56"/>
      <c r="M193" s="53"/>
      <c r="N193" s="54"/>
      <c r="O193" s="35">
        <f t="shared" si="62"/>
        <v>20</v>
      </c>
      <c r="P193" s="36">
        <f t="shared" si="63"/>
        <v>7.5</v>
      </c>
    </row>
    <row r="194" spans="2:16">
      <c r="B194" s="52" t="s">
        <v>143</v>
      </c>
      <c r="C194" s="47"/>
      <c r="D194" s="48"/>
      <c r="E194" s="48"/>
      <c r="F194" s="49"/>
      <c r="G194" s="53">
        <v>11</v>
      </c>
      <c r="H194" s="54"/>
      <c r="I194" s="55">
        <v>3</v>
      </c>
      <c r="J194" s="54"/>
      <c r="K194" s="53"/>
      <c r="L194" s="56"/>
      <c r="M194" s="53"/>
      <c r="N194" s="54">
        <v>1</v>
      </c>
      <c r="O194" s="35">
        <f t="shared" si="62"/>
        <v>15</v>
      </c>
      <c r="P194" s="36">
        <f t="shared" si="63"/>
        <v>6.25</v>
      </c>
    </row>
    <row r="195" spans="2:16">
      <c r="B195" s="52" t="s">
        <v>144</v>
      </c>
      <c r="C195" s="47"/>
      <c r="D195" s="48"/>
      <c r="E195" s="48"/>
      <c r="F195" s="49"/>
      <c r="G195" s="53">
        <v>5</v>
      </c>
      <c r="H195" s="54"/>
      <c r="I195" s="55">
        <v>2</v>
      </c>
      <c r="J195" s="54"/>
      <c r="K195" s="53"/>
      <c r="L195" s="56"/>
      <c r="M195" s="53"/>
      <c r="N195" s="54">
        <v>2</v>
      </c>
      <c r="O195" s="35">
        <f t="shared" si="62"/>
        <v>9</v>
      </c>
      <c r="P195" s="36">
        <f t="shared" si="63"/>
        <v>6.25</v>
      </c>
    </row>
    <row r="196" spans="2:16">
      <c r="B196" s="52" t="s">
        <v>145</v>
      </c>
      <c r="C196" s="47"/>
      <c r="D196" s="48"/>
      <c r="E196" s="48"/>
      <c r="F196" s="49"/>
      <c r="G196" s="53"/>
      <c r="H196" s="54"/>
      <c r="I196" s="55">
        <v>2</v>
      </c>
      <c r="J196" s="54"/>
      <c r="K196" s="53"/>
      <c r="L196" s="56"/>
      <c r="M196" s="53"/>
      <c r="N196" s="54">
        <v>2</v>
      </c>
      <c r="O196" s="35">
        <f t="shared" si="62"/>
        <v>4</v>
      </c>
      <c r="P196" s="36">
        <f t="shared" si="63"/>
        <v>5</v>
      </c>
    </row>
    <row r="197" spans="2:16">
      <c r="B197" s="52" t="s">
        <v>146</v>
      </c>
      <c r="C197" s="47"/>
      <c r="D197" s="48"/>
      <c r="E197" s="48"/>
      <c r="F197" s="49"/>
      <c r="G197" s="53">
        <v>4</v>
      </c>
      <c r="H197" s="54"/>
      <c r="I197" s="55">
        <v>6</v>
      </c>
      <c r="J197" s="54"/>
      <c r="K197" s="53"/>
      <c r="L197" s="56"/>
      <c r="M197" s="53"/>
      <c r="N197" s="54"/>
      <c r="O197" s="35">
        <f t="shared" ref="O197" si="64">SUM(F197:N197)</f>
        <v>10</v>
      </c>
      <c r="P197" s="36">
        <f t="shared" si="63"/>
        <v>4</v>
      </c>
    </row>
    <row r="198" spans="2:16">
      <c r="B198" s="52" t="s">
        <v>147</v>
      </c>
      <c r="C198" s="47"/>
      <c r="D198" s="48"/>
      <c r="E198" s="48"/>
      <c r="F198" s="49"/>
      <c r="G198" s="53">
        <v>1</v>
      </c>
      <c r="H198" s="54"/>
      <c r="I198" s="55">
        <v>1</v>
      </c>
      <c r="J198" s="54"/>
      <c r="K198" s="53"/>
      <c r="L198" s="56"/>
      <c r="M198" s="53"/>
      <c r="N198" s="54">
        <v>2</v>
      </c>
      <c r="O198" s="35">
        <f t="shared" ref="O198:O202" si="65">SUM(F198:N198)</f>
        <v>4</v>
      </c>
      <c r="P198" s="36">
        <f t="shared" si="63"/>
        <v>4.75</v>
      </c>
    </row>
    <row r="199" spans="2:16">
      <c r="B199" s="52" t="s">
        <v>148</v>
      </c>
      <c r="C199" s="47"/>
      <c r="D199" s="48"/>
      <c r="E199" s="48"/>
      <c r="F199" s="49"/>
      <c r="G199" s="53">
        <v>9</v>
      </c>
      <c r="H199" s="54"/>
      <c r="I199" s="55">
        <v>2</v>
      </c>
      <c r="J199" s="54"/>
      <c r="K199" s="53"/>
      <c r="L199" s="56"/>
      <c r="M199" s="53"/>
      <c r="N199" s="54"/>
      <c r="O199" s="35">
        <f t="shared" si="65"/>
        <v>11</v>
      </c>
      <c r="P199" s="36">
        <f t="shared" si="63"/>
        <v>3.25</v>
      </c>
    </row>
    <row r="200" spans="2:16">
      <c r="B200" s="52" t="s">
        <v>149</v>
      </c>
      <c r="C200" s="47"/>
      <c r="D200" s="48"/>
      <c r="E200" s="48"/>
      <c r="F200" s="49"/>
      <c r="G200" s="53">
        <v>16</v>
      </c>
      <c r="H200" s="54"/>
      <c r="I200" s="55"/>
      <c r="J200" s="54"/>
      <c r="K200" s="53"/>
      <c r="L200" s="56"/>
      <c r="M200" s="53"/>
      <c r="N200" s="54"/>
      <c r="O200" s="35">
        <f t="shared" si="65"/>
        <v>16</v>
      </c>
      <c r="P200" s="36">
        <f t="shared" si="63"/>
        <v>4</v>
      </c>
    </row>
    <row r="201" spans="2:16">
      <c r="B201" s="52" t="s">
        <v>150</v>
      </c>
      <c r="C201" s="47"/>
      <c r="D201" s="48"/>
      <c r="E201" s="48"/>
      <c r="F201" s="49"/>
      <c r="G201" s="53">
        <v>10</v>
      </c>
      <c r="H201" s="54"/>
      <c r="I201" s="55">
        <v>2</v>
      </c>
      <c r="J201" s="54"/>
      <c r="K201" s="53"/>
      <c r="L201" s="56"/>
      <c r="M201" s="53"/>
      <c r="N201" s="54"/>
      <c r="O201" s="35">
        <f t="shared" si="65"/>
        <v>12</v>
      </c>
      <c r="P201" s="36">
        <f t="shared" si="63"/>
        <v>3.5</v>
      </c>
    </row>
    <row r="202" spans="2:16">
      <c r="B202" s="52" t="s">
        <v>151</v>
      </c>
      <c r="C202" s="47"/>
      <c r="D202" s="48"/>
      <c r="E202" s="48"/>
      <c r="F202" s="49"/>
      <c r="G202" s="53"/>
      <c r="H202" s="54"/>
      <c r="I202" s="55">
        <v>5</v>
      </c>
      <c r="J202" s="54"/>
      <c r="K202" s="53"/>
      <c r="L202" s="56"/>
      <c r="M202" s="53"/>
      <c r="N202" s="54"/>
      <c r="O202" s="35">
        <f t="shared" si="65"/>
        <v>5</v>
      </c>
      <c r="P202" s="36">
        <f t="shared" si="63"/>
        <v>2.5</v>
      </c>
    </row>
    <row r="203" spans="2:16">
      <c r="B203" s="52" t="s">
        <v>152</v>
      </c>
      <c r="C203" s="47"/>
      <c r="D203" s="48"/>
      <c r="E203" s="48"/>
      <c r="F203" s="49"/>
      <c r="G203" s="53">
        <v>6</v>
      </c>
      <c r="H203" s="54"/>
      <c r="I203" s="55">
        <v>2</v>
      </c>
      <c r="J203" s="54"/>
      <c r="K203" s="53"/>
      <c r="L203" s="56"/>
      <c r="M203" s="53"/>
      <c r="N203" s="54"/>
      <c r="O203" s="35">
        <f t="shared" ref="O203" si="66">SUM(F203:N203)</f>
        <v>8</v>
      </c>
      <c r="P203" s="36">
        <f t="shared" si="63"/>
        <v>2.5</v>
      </c>
    </row>
    <row r="204" spans="2:16">
      <c r="B204" s="52" t="s">
        <v>153</v>
      </c>
      <c r="C204" s="47"/>
      <c r="D204" s="48"/>
      <c r="E204" s="48"/>
      <c r="F204" s="49"/>
      <c r="G204" s="53">
        <v>7</v>
      </c>
      <c r="H204" s="54"/>
      <c r="I204" s="55"/>
      <c r="J204" s="54"/>
      <c r="K204" s="53"/>
      <c r="L204" s="56"/>
      <c r="M204" s="53"/>
      <c r="N204" s="54"/>
      <c r="O204" s="35">
        <f t="shared" si="49"/>
        <v>7</v>
      </c>
      <c r="P204" s="36">
        <f t="shared" si="50"/>
        <v>1.75</v>
      </c>
    </row>
    <row r="205" spans="2:16">
      <c r="B205" s="52"/>
      <c r="C205" s="47"/>
      <c r="D205" s="48"/>
      <c r="E205" s="48"/>
      <c r="F205" s="49"/>
      <c r="G205" s="53"/>
      <c r="H205" s="54"/>
      <c r="I205" s="55"/>
      <c r="J205" s="54"/>
      <c r="K205" s="53"/>
      <c r="L205" s="56"/>
      <c r="M205" s="53"/>
      <c r="N205" s="54"/>
      <c r="O205" s="35">
        <f t="shared" si="49"/>
        <v>0</v>
      </c>
      <c r="P205" s="36">
        <f t="shared" si="50"/>
        <v>0</v>
      </c>
    </row>
    <row r="206" spans="2:16" ht="10.8" thickBot="1">
      <c r="B206" s="37" t="s">
        <v>21</v>
      </c>
      <c r="C206" s="37">
        <f>SUM(C205:C205)</f>
        <v>0</v>
      </c>
      <c r="D206" s="37">
        <f t="shared" ref="D206:P206" si="67">SUM(D155:D205)</f>
        <v>0</v>
      </c>
      <c r="E206" s="37">
        <f t="shared" si="67"/>
        <v>0</v>
      </c>
      <c r="F206" s="37">
        <f t="shared" si="67"/>
        <v>0</v>
      </c>
      <c r="G206" s="40">
        <f t="shared" si="67"/>
        <v>1427</v>
      </c>
      <c r="H206" s="40">
        <f t="shared" si="67"/>
        <v>0</v>
      </c>
      <c r="I206" s="40">
        <f t="shared" si="67"/>
        <v>528</v>
      </c>
      <c r="J206" s="40">
        <f t="shared" si="67"/>
        <v>0</v>
      </c>
      <c r="K206" s="40">
        <f t="shared" si="67"/>
        <v>0</v>
      </c>
      <c r="L206" s="40">
        <f t="shared" si="67"/>
        <v>7</v>
      </c>
      <c r="M206" s="40">
        <f t="shared" si="67"/>
        <v>0</v>
      </c>
      <c r="N206" s="40">
        <f t="shared" si="67"/>
        <v>1506</v>
      </c>
      <c r="O206" s="41">
        <f t="shared" si="67"/>
        <v>3468</v>
      </c>
      <c r="P206" s="42">
        <f t="shared" si="67"/>
        <v>3639.75</v>
      </c>
    </row>
    <row r="209" spans="2:16" ht="10.8" thickBot="1">
      <c r="B209" s="32" t="s">
        <v>56</v>
      </c>
      <c r="C209" s="32"/>
      <c r="D209" s="32"/>
      <c r="E209" s="32"/>
      <c r="F209" s="33"/>
      <c r="G209" s="33"/>
      <c r="H209" s="33"/>
      <c r="I209" s="33"/>
      <c r="J209" s="33"/>
      <c r="K209" s="33"/>
      <c r="L209" s="33"/>
      <c r="M209" s="33"/>
      <c r="N209" s="33"/>
      <c r="O209" s="34"/>
      <c r="P209" s="34"/>
    </row>
    <row r="210" spans="2:16">
      <c r="B210" s="52" t="s">
        <v>74</v>
      </c>
      <c r="C210" s="57"/>
      <c r="D210" s="48"/>
      <c r="E210" s="48"/>
      <c r="F210" s="49"/>
      <c r="G210" s="53">
        <v>5</v>
      </c>
      <c r="H210" s="54"/>
      <c r="I210" s="55">
        <v>5</v>
      </c>
      <c r="J210" s="54"/>
      <c r="K210" s="53"/>
      <c r="L210" s="56">
        <v>6</v>
      </c>
      <c r="M210" s="53"/>
      <c r="N210" s="54"/>
      <c r="O210" s="110">
        <f>SUM(F210:N210)+(E210*18)+(D210*9)</f>
        <v>16</v>
      </c>
      <c r="P210" s="36">
        <f t="shared" ref="P210:P213" si="68">(D210*$D$3)+(E210*$E$3)+(F210*$F$3)+(G210*$G$3)+(H210*$H$3)+(I210*$I$3)+(J210*$J$3)+(K210*$K$3)+(L210*$L$3)+(M210*$M$3)+(N210*$N$3)</f>
        <v>9.75</v>
      </c>
    </row>
    <row r="211" spans="2:16">
      <c r="B211" s="52"/>
      <c r="C211" s="47"/>
      <c r="D211" s="48"/>
      <c r="E211" s="48"/>
      <c r="F211" s="49"/>
      <c r="G211" s="53"/>
      <c r="H211" s="54"/>
      <c r="I211" s="55"/>
      <c r="J211" s="54"/>
      <c r="K211" s="53"/>
      <c r="L211" s="56"/>
      <c r="M211" s="53"/>
      <c r="N211" s="54"/>
      <c r="O211" s="35">
        <f t="shared" ref="O211:O212" si="69">SUM(F211:N211)</f>
        <v>0</v>
      </c>
      <c r="P211" s="36">
        <f t="shared" si="68"/>
        <v>0</v>
      </c>
    </row>
    <row r="212" spans="2:16">
      <c r="B212" s="52"/>
      <c r="C212" s="47"/>
      <c r="D212" s="48"/>
      <c r="E212" s="48"/>
      <c r="F212" s="49"/>
      <c r="G212" s="53"/>
      <c r="H212" s="54"/>
      <c r="I212" s="55"/>
      <c r="J212" s="54"/>
      <c r="K212" s="53"/>
      <c r="L212" s="56"/>
      <c r="M212" s="53"/>
      <c r="N212" s="54"/>
      <c r="O212" s="35">
        <f t="shared" si="69"/>
        <v>0</v>
      </c>
      <c r="P212" s="36">
        <f t="shared" si="68"/>
        <v>0</v>
      </c>
    </row>
    <row r="213" spans="2:16">
      <c r="B213" s="52"/>
      <c r="C213" s="47"/>
      <c r="D213" s="48"/>
      <c r="E213" s="48"/>
      <c r="F213" s="49"/>
      <c r="G213" s="53"/>
      <c r="H213" s="54"/>
      <c r="I213" s="55"/>
      <c r="J213" s="54"/>
      <c r="K213" s="53"/>
      <c r="L213" s="56"/>
      <c r="M213" s="53"/>
      <c r="N213" s="54"/>
      <c r="O213" s="35">
        <f t="shared" ref="O213" si="70">SUM(F213:N213)</f>
        <v>0</v>
      </c>
      <c r="P213" s="36">
        <f t="shared" si="68"/>
        <v>0</v>
      </c>
    </row>
    <row r="214" spans="2:16" ht="10.8" thickBot="1">
      <c r="B214" s="37" t="s">
        <v>21</v>
      </c>
      <c r="C214" s="37">
        <f>SUM(C213:C213)</f>
        <v>0</v>
      </c>
      <c r="D214" s="37">
        <f>SUM(D210:D213)</f>
        <v>0</v>
      </c>
      <c r="E214" s="37">
        <f>SUM(E210:E213)</f>
        <v>0</v>
      </c>
      <c r="F214" s="37">
        <f>SUM(F210:F213)</f>
        <v>0</v>
      </c>
      <c r="G214" s="40">
        <f t="shared" ref="G214:P214" si="71">SUM(G210:G213)</f>
        <v>5</v>
      </c>
      <c r="H214" s="40">
        <f t="shared" si="71"/>
        <v>0</v>
      </c>
      <c r="I214" s="40">
        <f t="shared" si="71"/>
        <v>5</v>
      </c>
      <c r="J214" s="40">
        <f t="shared" si="71"/>
        <v>0</v>
      </c>
      <c r="K214" s="40">
        <f t="shared" si="71"/>
        <v>0</v>
      </c>
      <c r="L214" s="40">
        <f t="shared" si="71"/>
        <v>6</v>
      </c>
      <c r="M214" s="40">
        <f t="shared" si="71"/>
        <v>0</v>
      </c>
      <c r="N214" s="40">
        <f t="shared" si="71"/>
        <v>0</v>
      </c>
      <c r="O214" s="41">
        <f t="shared" si="71"/>
        <v>16</v>
      </c>
      <c r="P214" s="42">
        <f t="shared" si="71"/>
        <v>9.75</v>
      </c>
    </row>
    <row r="216" spans="2:16" hidden="1"/>
    <row r="217" spans="2:16" ht="10.8" hidden="1" thickBot="1">
      <c r="B217" s="32" t="s">
        <v>55</v>
      </c>
      <c r="C217" s="32"/>
      <c r="D217" s="32"/>
      <c r="E217" s="32"/>
      <c r="F217" s="33"/>
      <c r="G217" s="33"/>
      <c r="H217" s="33"/>
      <c r="I217" s="33"/>
      <c r="J217" s="33"/>
      <c r="K217" s="33"/>
      <c r="L217" s="33"/>
      <c r="M217" s="33"/>
      <c r="N217" s="33"/>
      <c r="O217" s="34"/>
      <c r="P217" s="34"/>
    </row>
    <row r="218" spans="2:16" hidden="1">
      <c r="B218" s="52"/>
      <c r="C218" s="57"/>
      <c r="D218" s="48"/>
      <c r="E218" s="48"/>
      <c r="F218" s="49"/>
      <c r="G218" s="53"/>
      <c r="H218" s="54"/>
      <c r="I218" s="55"/>
      <c r="J218" s="54"/>
      <c r="K218" s="53"/>
      <c r="L218" s="56"/>
      <c r="M218" s="53"/>
      <c r="N218" s="54"/>
      <c r="O218" s="35">
        <f t="shared" ref="O218:O220" si="72">SUM(F218:N218)</f>
        <v>0</v>
      </c>
      <c r="P218" s="36">
        <f t="shared" ref="P218:P220" si="73">(D218*$D$3)+(E218*$E$3)+(F218*$F$3)+(G218*$G$3)+(H218*$H$3)+(I218*$I$3)+(J218*$J$3)+(K218*$K$3)+(L218*$L$3)+(M218*$M$3)+(N218*$N$3)</f>
        <v>0</v>
      </c>
    </row>
    <row r="219" spans="2:16" hidden="1">
      <c r="B219" s="52"/>
      <c r="C219" s="47"/>
      <c r="D219" s="48"/>
      <c r="E219" s="48"/>
      <c r="F219" s="49"/>
      <c r="G219" s="53"/>
      <c r="H219" s="54"/>
      <c r="I219" s="55"/>
      <c r="J219" s="54"/>
      <c r="K219" s="53"/>
      <c r="L219" s="56"/>
      <c r="M219" s="53"/>
      <c r="N219" s="54"/>
      <c r="O219" s="35">
        <f t="shared" ref="O219" si="74">SUM(F219:N219)</f>
        <v>0</v>
      </c>
      <c r="P219" s="36">
        <f t="shared" si="73"/>
        <v>0</v>
      </c>
    </row>
    <row r="220" spans="2:16" hidden="1">
      <c r="B220" s="52"/>
      <c r="C220" s="47"/>
      <c r="D220" s="48"/>
      <c r="E220" s="48"/>
      <c r="F220" s="49"/>
      <c r="G220" s="53"/>
      <c r="H220" s="54"/>
      <c r="I220" s="55"/>
      <c r="J220" s="54"/>
      <c r="K220" s="53"/>
      <c r="L220" s="56"/>
      <c r="M220" s="53"/>
      <c r="N220" s="54"/>
      <c r="O220" s="35">
        <f t="shared" si="72"/>
        <v>0</v>
      </c>
      <c r="P220" s="36">
        <f t="shared" si="73"/>
        <v>0</v>
      </c>
    </row>
    <row r="221" spans="2:16" ht="10.8" hidden="1" thickBot="1">
      <c r="B221" s="37" t="s">
        <v>21</v>
      </c>
      <c r="C221" s="37">
        <f>SUM(C220:C220)</f>
        <v>0</v>
      </c>
      <c r="D221" s="37">
        <f>SUM(D218:D220)</f>
        <v>0</v>
      </c>
      <c r="E221" s="37">
        <f>SUM(E218:E220)</f>
        <v>0</v>
      </c>
      <c r="F221" s="37">
        <f>SUM(F220:F220)</f>
        <v>0</v>
      </c>
      <c r="G221" s="40">
        <f t="shared" ref="G221:P221" si="75">SUM(G218:G220)</f>
        <v>0</v>
      </c>
      <c r="H221" s="40">
        <f t="shared" si="75"/>
        <v>0</v>
      </c>
      <c r="I221" s="40">
        <f t="shared" si="75"/>
        <v>0</v>
      </c>
      <c r="J221" s="40">
        <f t="shared" si="75"/>
        <v>0</v>
      </c>
      <c r="K221" s="40">
        <f t="shared" si="75"/>
        <v>0</v>
      </c>
      <c r="L221" s="40">
        <f t="shared" si="75"/>
        <v>0</v>
      </c>
      <c r="M221" s="40">
        <f t="shared" si="75"/>
        <v>0</v>
      </c>
      <c r="N221" s="40">
        <f t="shared" si="75"/>
        <v>0</v>
      </c>
      <c r="O221" s="41">
        <f t="shared" si="75"/>
        <v>0</v>
      </c>
      <c r="P221" s="42">
        <f t="shared" si="75"/>
        <v>0</v>
      </c>
    </row>
    <row r="222" spans="2:16" hidden="1"/>
    <row r="224" spans="2:16" ht="10.8" thickBot="1">
      <c r="B224" s="32" t="s">
        <v>46</v>
      </c>
      <c r="C224" s="32"/>
      <c r="D224" s="32"/>
      <c r="E224" s="32"/>
      <c r="F224" s="33"/>
      <c r="G224" s="33"/>
      <c r="H224" s="33"/>
      <c r="I224" s="33"/>
      <c r="J224" s="33"/>
      <c r="K224" s="33"/>
      <c r="L224" s="33"/>
      <c r="M224" s="33"/>
      <c r="N224" s="33"/>
      <c r="O224" s="34"/>
      <c r="P224" s="34"/>
    </row>
    <row r="225" spans="2:16">
      <c r="B225" s="52" t="s">
        <v>74</v>
      </c>
      <c r="C225" s="57"/>
      <c r="D225" s="48"/>
      <c r="E225" s="48"/>
      <c r="F225" s="49"/>
      <c r="G225" s="53">
        <v>4</v>
      </c>
      <c r="H225" s="54"/>
      <c r="I225" s="55">
        <v>3</v>
      </c>
      <c r="J225" s="54"/>
      <c r="K225" s="53"/>
      <c r="L225" s="56"/>
      <c r="M225" s="53"/>
      <c r="N225" s="54">
        <v>220</v>
      </c>
      <c r="O225" s="110">
        <f>SUM(F225:N225)+(E225*18)+(D225*9)</f>
        <v>227</v>
      </c>
      <c r="P225" s="36">
        <f t="shared" ref="P225:P227" si="76">(D225*$D$3)+(E225*$E$3)+(F225*$F$3)+(G225*$G$3)+(H225*$H$3)+(I225*$I$3)+(J225*$J$3)+(K225*$K$3)+(L225*$L$3)+(M225*$M$3)+(N225*$N$3)</f>
        <v>442.5</v>
      </c>
    </row>
    <row r="226" spans="2:16">
      <c r="B226" s="52"/>
      <c r="C226" s="47"/>
      <c r="D226" s="48"/>
      <c r="E226" s="48"/>
      <c r="F226" s="49"/>
      <c r="G226" s="53"/>
      <c r="H226" s="54"/>
      <c r="I226" s="55"/>
      <c r="J226" s="54"/>
      <c r="K226" s="53"/>
      <c r="L226" s="56"/>
      <c r="M226" s="53"/>
      <c r="N226" s="54"/>
      <c r="O226" s="35">
        <f t="shared" ref="O226" si="77">SUM(F226:N226)</f>
        <v>0</v>
      </c>
      <c r="P226" s="36">
        <f t="shared" si="76"/>
        <v>0</v>
      </c>
    </row>
    <row r="227" spans="2:16">
      <c r="B227" s="52"/>
      <c r="C227" s="47"/>
      <c r="D227" s="48"/>
      <c r="E227" s="48"/>
      <c r="F227" s="49"/>
      <c r="G227" s="53"/>
      <c r="H227" s="54"/>
      <c r="I227" s="55"/>
      <c r="J227" s="54"/>
      <c r="K227" s="53"/>
      <c r="L227" s="56"/>
      <c r="M227" s="53"/>
      <c r="N227" s="54"/>
      <c r="O227" s="35">
        <f t="shared" ref="O227" si="78">SUM(F227:N227)</f>
        <v>0</v>
      </c>
      <c r="P227" s="36">
        <f t="shared" si="76"/>
        <v>0</v>
      </c>
    </row>
    <row r="228" spans="2:16" ht="10.8" thickBot="1">
      <c r="B228" s="37" t="s">
        <v>21</v>
      </c>
      <c r="C228" s="37">
        <f>SUM(C227:C227)</f>
        <v>0</v>
      </c>
      <c r="D228" s="37">
        <f>SUM(D225:D227)</f>
        <v>0</v>
      </c>
      <c r="E228" s="37">
        <f>SUM(E225:E227)</f>
        <v>0</v>
      </c>
      <c r="F228" s="37">
        <f>SUM(F227:F227)</f>
        <v>0</v>
      </c>
      <c r="G228" s="40">
        <f t="shared" ref="G228:P228" si="79">SUM(G225:G227)</f>
        <v>4</v>
      </c>
      <c r="H228" s="40">
        <f t="shared" si="79"/>
        <v>0</v>
      </c>
      <c r="I228" s="40">
        <f t="shared" si="79"/>
        <v>3</v>
      </c>
      <c r="J228" s="40">
        <f t="shared" si="79"/>
        <v>0</v>
      </c>
      <c r="K228" s="40">
        <f t="shared" si="79"/>
        <v>0</v>
      </c>
      <c r="L228" s="40">
        <f t="shared" si="79"/>
        <v>0</v>
      </c>
      <c r="M228" s="40">
        <f t="shared" si="79"/>
        <v>0</v>
      </c>
      <c r="N228" s="40">
        <f t="shared" si="79"/>
        <v>220</v>
      </c>
      <c r="O228" s="41">
        <f t="shared" si="79"/>
        <v>227</v>
      </c>
      <c r="P228" s="42">
        <f t="shared" si="79"/>
        <v>442.5</v>
      </c>
    </row>
    <row r="231" spans="2:16" ht="10.8" thickBot="1">
      <c r="B231" s="32" t="s">
        <v>53</v>
      </c>
      <c r="C231" s="32"/>
      <c r="D231" s="32"/>
      <c r="E231" s="32"/>
      <c r="F231" s="33"/>
      <c r="G231" s="33"/>
      <c r="H231" s="33"/>
      <c r="I231" s="33"/>
      <c r="J231" s="33"/>
      <c r="K231" s="33"/>
      <c r="L231" s="33"/>
      <c r="M231" s="33"/>
      <c r="N231" s="33"/>
      <c r="O231" s="34"/>
      <c r="P231" s="34"/>
    </row>
    <row r="232" spans="2:16" ht="11.25" customHeight="1">
      <c r="B232" s="52" t="s">
        <v>165</v>
      </c>
      <c r="C232" s="47"/>
      <c r="D232" s="48"/>
      <c r="E232" s="48"/>
      <c r="F232" s="49">
        <v>156</v>
      </c>
      <c r="G232" s="53"/>
      <c r="H232" s="54"/>
      <c r="I232" s="55"/>
      <c r="J232" s="54"/>
      <c r="K232" s="53"/>
      <c r="L232" s="56"/>
      <c r="M232" s="53"/>
      <c r="N232" s="54"/>
      <c r="O232" s="35">
        <f t="shared" ref="O232:O265" si="80">SUM(F232:N232)</f>
        <v>156</v>
      </c>
      <c r="P232" s="36">
        <f t="shared" ref="P232:P265" si="81">(D232*$D$3)+(E232*$E$3)+(F232*$F$3)+(G232*$G$3)+(H232*$H$3)+(I232*$I$3)+(J232*$J$3)+(K232*$K$3)+(L232*$L$3)+(M232*$M$3)+(N232*$N$3)</f>
        <v>15.600000000000001</v>
      </c>
    </row>
    <row r="233" spans="2:16" ht="11.25" customHeight="1">
      <c r="B233" s="52" t="s">
        <v>166</v>
      </c>
      <c r="C233" s="47"/>
      <c r="D233" s="48"/>
      <c r="E233" s="48"/>
      <c r="F233" s="49"/>
      <c r="G233" s="53">
        <v>127</v>
      </c>
      <c r="H233" s="54"/>
      <c r="I233" s="55"/>
      <c r="J233" s="54"/>
      <c r="K233" s="53"/>
      <c r="L233" s="56"/>
      <c r="M233" s="53"/>
      <c r="N233" s="54"/>
      <c r="O233" s="35">
        <f t="shared" si="80"/>
        <v>127</v>
      </c>
      <c r="P233" s="36">
        <f t="shared" si="81"/>
        <v>31.75</v>
      </c>
    </row>
    <row r="234" spans="2:16" ht="11.25" customHeight="1">
      <c r="B234" s="52" t="s">
        <v>167</v>
      </c>
      <c r="C234" s="47"/>
      <c r="D234" s="48"/>
      <c r="E234" s="48"/>
      <c r="F234" s="49"/>
      <c r="G234" s="53">
        <v>256</v>
      </c>
      <c r="H234" s="54"/>
      <c r="I234" s="55">
        <v>1</v>
      </c>
      <c r="J234" s="54"/>
      <c r="K234" s="53">
        <v>2</v>
      </c>
      <c r="L234" s="56"/>
      <c r="M234" s="53">
        <v>4</v>
      </c>
      <c r="N234" s="54"/>
      <c r="O234" s="35">
        <f t="shared" si="80"/>
        <v>263</v>
      </c>
      <c r="P234" s="36">
        <f t="shared" si="81"/>
        <v>74.5</v>
      </c>
    </row>
    <row r="235" spans="2:16" ht="11.25" customHeight="1">
      <c r="B235" s="52" t="s">
        <v>168</v>
      </c>
      <c r="C235" s="47"/>
      <c r="D235" s="48"/>
      <c r="E235" s="48"/>
      <c r="F235" s="49"/>
      <c r="G235" s="53">
        <v>845</v>
      </c>
      <c r="H235" s="54"/>
      <c r="I235" s="55">
        <v>386</v>
      </c>
      <c r="J235" s="54"/>
      <c r="K235" s="53">
        <v>320</v>
      </c>
      <c r="L235" s="56"/>
      <c r="M235" s="53"/>
      <c r="N235" s="54"/>
      <c r="O235" s="35">
        <f t="shared" si="80"/>
        <v>1551</v>
      </c>
      <c r="P235" s="36">
        <f t="shared" si="81"/>
        <v>724.25</v>
      </c>
    </row>
    <row r="236" spans="2:16" ht="11.25" customHeight="1">
      <c r="B236" s="52" t="s">
        <v>169</v>
      </c>
      <c r="C236" s="47"/>
      <c r="D236" s="48"/>
      <c r="E236" s="48"/>
      <c r="F236" s="49"/>
      <c r="G236" s="53">
        <v>61</v>
      </c>
      <c r="H236" s="54"/>
      <c r="I236" s="55">
        <v>20</v>
      </c>
      <c r="J236" s="54"/>
      <c r="K236" s="53">
        <v>1</v>
      </c>
      <c r="L236" s="56"/>
      <c r="M236" s="53">
        <v>112</v>
      </c>
      <c r="N236" s="54"/>
      <c r="O236" s="110">
        <f>SUM(F236:N236)+(E236*18)+(D236*9)</f>
        <v>194</v>
      </c>
      <c r="P236" s="36">
        <f t="shared" si="81"/>
        <v>250.25</v>
      </c>
    </row>
    <row r="237" spans="2:16" ht="11.25" customHeight="1">
      <c r="B237" s="52" t="s">
        <v>170</v>
      </c>
      <c r="C237" s="47"/>
      <c r="D237" s="48"/>
      <c r="E237" s="48"/>
      <c r="F237" s="49"/>
      <c r="G237" s="53">
        <v>40</v>
      </c>
      <c r="H237" s="54"/>
      <c r="I237" s="55">
        <v>1</v>
      </c>
      <c r="J237" s="54"/>
      <c r="K237" s="53">
        <v>1</v>
      </c>
      <c r="L237" s="56"/>
      <c r="M237" s="53">
        <v>99</v>
      </c>
      <c r="N237" s="54"/>
      <c r="O237" s="35">
        <f t="shared" ref="O237:O239" si="82">SUM(F237:N237)</f>
        <v>141</v>
      </c>
      <c r="P237" s="36">
        <f t="shared" si="81"/>
        <v>209.5</v>
      </c>
    </row>
    <row r="238" spans="2:16" ht="11.25" customHeight="1">
      <c r="B238" s="52" t="s">
        <v>171</v>
      </c>
      <c r="C238" s="47"/>
      <c r="D238" s="48"/>
      <c r="E238" s="48"/>
      <c r="F238" s="49"/>
      <c r="G238" s="53">
        <v>75</v>
      </c>
      <c r="H238" s="54"/>
      <c r="I238" s="55">
        <v>20</v>
      </c>
      <c r="J238" s="54"/>
      <c r="K238" s="53">
        <v>10</v>
      </c>
      <c r="L238" s="56"/>
      <c r="M238" s="53">
        <v>40</v>
      </c>
      <c r="N238" s="54"/>
      <c r="O238" s="35">
        <f t="shared" si="82"/>
        <v>145</v>
      </c>
      <c r="P238" s="36">
        <f t="shared" si="81"/>
        <v>118.75</v>
      </c>
    </row>
    <row r="239" spans="2:16" ht="11.25" customHeight="1">
      <c r="B239" s="52" t="s">
        <v>172</v>
      </c>
      <c r="C239" s="47"/>
      <c r="D239" s="48"/>
      <c r="E239" s="48"/>
      <c r="F239" s="49"/>
      <c r="G239" s="53">
        <v>15</v>
      </c>
      <c r="H239" s="54"/>
      <c r="I239" s="55">
        <v>6</v>
      </c>
      <c r="J239" s="54"/>
      <c r="K239" s="53">
        <v>7</v>
      </c>
      <c r="L239" s="56"/>
      <c r="M239" s="53">
        <v>1</v>
      </c>
      <c r="N239" s="54"/>
      <c r="O239" s="35">
        <f t="shared" si="82"/>
        <v>29</v>
      </c>
      <c r="P239" s="36">
        <f t="shared" si="81"/>
        <v>15.75</v>
      </c>
    </row>
    <row r="240" spans="2:16" ht="11.25" customHeight="1">
      <c r="B240" s="52" t="s">
        <v>173</v>
      </c>
      <c r="C240" s="47"/>
      <c r="D240" s="48"/>
      <c r="E240" s="48"/>
      <c r="F240" s="49"/>
      <c r="G240" s="53"/>
      <c r="H240" s="54"/>
      <c r="I240" s="55"/>
      <c r="J240" s="54"/>
      <c r="K240" s="53"/>
      <c r="L240" s="56"/>
      <c r="M240" s="53">
        <v>20</v>
      </c>
      <c r="N240" s="54"/>
      <c r="O240" s="35">
        <f t="shared" ref="O240" si="83">SUM(F240:N240)</f>
        <v>20</v>
      </c>
      <c r="P240" s="36">
        <f t="shared" si="81"/>
        <v>40</v>
      </c>
    </row>
    <row r="241" spans="2:16" ht="11.25" customHeight="1">
      <c r="B241" s="52" t="s">
        <v>174</v>
      </c>
      <c r="C241" s="47"/>
      <c r="D241" s="48"/>
      <c r="E241" s="48">
        <v>50</v>
      </c>
      <c r="F241" s="49"/>
      <c r="G241" s="53"/>
      <c r="H241" s="54"/>
      <c r="I241" s="55"/>
      <c r="J241" s="54"/>
      <c r="K241" s="53"/>
      <c r="L241" s="56"/>
      <c r="M241" s="53">
        <v>20</v>
      </c>
      <c r="N241" s="54"/>
      <c r="O241" s="110">
        <f>SUM(F241:N241)+(E241*18)+(D241*9)</f>
        <v>920</v>
      </c>
      <c r="P241" s="36">
        <f t="shared" si="81"/>
        <v>3640</v>
      </c>
    </row>
    <row r="242" spans="2:16" ht="11.25" customHeight="1">
      <c r="B242" s="52" t="s">
        <v>175</v>
      </c>
      <c r="C242" s="47"/>
      <c r="D242" s="48"/>
      <c r="E242" s="48"/>
      <c r="F242" s="49"/>
      <c r="G242" s="53">
        <v>50</v>
      </c>
      <c r="H242" s="54"/>
      <c r="I242" s="55">
        <v>10</v>
      </c>
      <c r="J242" s="54"/>
      <c r="K242" s="53"/>
      <c r="L242" s="56"/>
      <c r="M242" s="53">
        <v>5</v>
      </c>
      <c r="N242" s="54"/>
      <c r="O242" s="35">
        <f t="shared" ref="O242:O244" si="84">SUM(F242:N242)</f>
        <v>65</v>
      </c>
      <c r="P242" s="36">
        <f t="shared" ref="P242:P250" si="85">(D242*$D$3)+(E242*$E$3)+(F242*$F$3)+(G242*$G$3)+(H242*$H$3)+(I242*$I$3)+(J242*$J$3)+(K242*$K$3)+(L242*$L$3)+(M242*$M$3)+(N242*$N$3)</f>
        <v>27.5</v>
      </c>
    </row>
    <row r="243" spans="2:16" ht="11.25" customHeight="1">
      <c r="B243" s="52" t="s">
        <v>176</v>
      </c>
      <c r="C243" s="47"/>
      <c r="D243" s="48"/>
      <c r="E243" s="48"/>
      <c r="F243" s="49"/>
      <c r="G243" s="53">
        <v>16</v>
      </c>
      <c r="H243" s="54"/>
      <c r="I243" s="55">
        <v>8</v>
      </c>
      <c r="J243" s="54"/>
      <c r="K243" s="53">
        <v>2</v>
      </c>
      <c r="L243" s="56"/>
      <c r="M243" s="53">
        <v>2</v>
      </c>
      <c r="N243" s="54"/>
      <c r="O243" s="35">
        <f t="shared" si="84"/>
        <v>28</v>
      </c>
      <c r="P243" s="36">
        <f t="shared" si="85"/>
        <v>14</v>
      </c>
    </row>
    <row r="244" spans="2:16" ht="11.25" customHeight="1">
      <c r="B244" s="52" t="s">
        <v>177</v>
      </c>
      <c r="C244" s="47"/>
      <c r="D244" s="48"/>
      <c r="E244" s="48">
        <v>1</v>
      </c>
      <c r="F244" s="49"/>
      <c r="G244" s="53">
        <v>90</v>
      </c>
      <c r="H244" s="54"/>
      <c r="I244" s="55">
        <v>21</v>
      </c>
      <c r="J244" s="54"/>
      <c r="K244" s="53">
        <v>7</v>
      </c>
      <c r="L244" s="56"/>
      <c r="M244" s="53">
        <v>5</v>
      </c>
      <c r="N244" s="54"/>
      <c r="O244" s="110">
        <f>SUM(F244:N244)+(E244*18)+(D244*9)</f>
        <v>141</v>
      </c>
      <c r="P244" s="36">
        <f t="shared" si="85"/>
        <v>122</v>
      </c>
    </row>
    <row r="245" spans="2:16" ht="11.25" customHeight="1">
      <c r="B245" s="52" t="s">
        <v>178</v>
      </c>
      <c r="C245" s="47"/>
      <c r="D245" s="48"/>
      <c r="E245" s="48">
        <v>1</v>
      </c>
      <c r="F245" s="49"/>
      <c r="G245" s="53"/>
      <c r="H245" s="54"/>
      <c r="I245" s="55"/>
      <c r="J245" s="54"/>
      <c r="K245" s="53"/>
      <c r="L245" s="56"/>
      <c r="M245" s="53"/>
      <c r="N245" s="54"/>
      <c r="O245" s="110">
        <f>SUM(F245:N245)+(E245*18)+(D245*9)</f>
        <v>18</v>
      </c>
      <c r="P245" s="36">
        <f t="shared" si="85"/>
        <v>72</v>
      </c>
    </row>
    <row r="246" spans="2:16" ht="11.25" customHeight="1">
      <c r="B246" s="52" t="s">
        <v>179</v>
      </c>
      <c r="C246" s="47"/>
      <c r="D246" s="48"/>
      <c r="E246" s="48"/>
      <c r="F246" s="49"/>
      <c r="G246" s="53">
        <v>18</v>
      </c>
      <c r="H246" s="54"/>
      <c r="I246" s="55">
        <v>4</v>
      </c>
      <c r="J246" s="54"/>
      <c r="K246" s="53">
        <v>2</v>
      </c>
      <c r="L246" s="56"/>
      <c r="M246" s="53"/>
      <c r="N246" s="54"/>
      <c r="O246" s="35">
        <f t="shared" ref="O246:O248" si="86">SUM(F246:N246)</f>
        <v>24</v>
      </c>
      <c r="P246" s="36">
        <f t="shared" si="85"/>
        <v>8.5</v>
      </c>
    </row>
    <row r="247" spans="2:16" ht="11.25" customHeight="1">
      <c r="B247" s="52" t="s">
        <v>180</v>
      </c>
      <c r="C247" s="47"/>
      <c r="D247" s="48"/>
      <c r="E247" s="48"/>
      <c r="F247" s="49"/>
      <c r="G247" s="53">
        <v>4</v>
      </c>
      <c r="H247" s="54"/>
      <c r="I247" s="55"/>
      <c r="J247" s="54"/>
      <c r="K247" s="53"/>
      <c r="L247" s="56"/>
      <c r="M247" s="53">
        <v>1</v>
      </c>
      <c r="N247" s="54"/>
      <c r="O247" s="35">
        <f t="shared" si="86"/>
        <v>5</v>
      </c>
      <c r="P247" s="36">
        <f t="shared" si="85"/>
        <v>3</v>
      </c>
    </row>
    <row r="248" spans="2:16" ht="11.25" customHeight="1">
      <c r="B248" s="52" t="s">
        <v>181</v>
      </c>
      <c r="C248" s="47"/>
      <c r="D248" s="48"/>
      <c r="E248" s="48"/>
      <c r="F248" s="49"/>
      <c r="G248" s="53"/>
      <c r="H248" s="54"/>
      <c r="I248" s="55"/>
      <c r="J248" s="54"/>
      <c r="K248" s="53"/>
      <c r="L248" s="56"/>
      <c r="M248" s="53">
        <v>13</v>
      </c>
      <c r="N248" s="54"/>
      <c r="O248" s="35">
        <f t="shared" si="86"/>
        <v>13</v>
      </c>
      <c r="P248" s="36">
        <f t="shared" si="85"/>
        <v>26</v>
      </c>
    </row>
    <row r="249" spans="2:16" ht="11.25" customHeight="1">
      <c r="B249" s="52" t="s">
        <v>182</v>
      </c>
      <c r="C249" s="47"/>
      <c r="D249" s="48"/>
      <c r="E249" s="48"/>
      <c r="F249" s="49"/>
      <c r="G249" s="53"/>
      <c r="H249" s="54"/>
      <c r="I249" s="55"/>
      <c r="J249" s="54"/>
      <c r="K249" s="53"/>
      <c r="L249" s="56"/>
      <c r="M249" s="53">
        <v>2</v>
      </c>
      <c r="N249" s="54"/>
      <c r="O249" s="35">
        <f t="shared" ref="O249" si="87">SUM(F249:N249)</f>
        <v>2</v>
      </c>
      <c r="P249" s="36">
        <f t="shared" si="85"/>
        <v>4</v>
      </c>
    </row>
    <row r="250" spans="2:16" ht="11.25" customHeight="1">
      <c r="B250" s="52" t="s">
        <v>183</v>
      </c>
      <c r="C250" s="47"/>
      <c r="D250" s="48"/>
      <c r="E250" s="48"/>
      <c r="F250" s="49"/>
      <c r="G250" s="53"/>
      <c r="H250" s="54"/>
      <c r="I250" s="55"/>
      <c r="J250" s="54"/>
      <c r="K250" s="53"/>
      <c r="L250" s="56"/>
      <c r="M250" s="53">
        <v>1</v>
      </c>
      <c r="N250" s="54"/>
      <c r="O250" s="110">
        <f>SUM(F250:N250)+(E250*18)+(D250*9)</f>
        <v>1</v>
      </c>
      <c r="P250" s="36">
        <f t="shared" si="85"/>
        <v>2</v>
      </c>
    </row>
    <row r="251" spans="2:16" ht="11.25" customHeight="1">
      <c r="B251" s="52" t="s">
        <v>184</v>
      </c>
      <c r="C251" s="47"/>
      <c r="D251" s="48"/>
      <c r="E251" s="48"/>
      <c r="F251" s="49"/>
      <c r="G251" s="53"/>
      <c r="H251" s="54"/>
      <c r="I251" s="55"/>
      <c r="J251" s="54"/>
      <c r="K251" s="53"/>
      <c r="L251" s="56"/>
      <c r="M251" s="53">
        <v>5</v>
      </c>
      <c r="N251" s="54"/>
      <c r="O251" s="35">
        <f t="shared" ref="O251:O253" si="88">SUM(F251:N251)</f>
        <v>5</v>
      </c>
      <c r="P251" s="36">
        <f t="shared" ref="P251:P263" si="89">(D251*$D$3)+(E251*$E$3)+(F251*$F$3)+(G251*$G$3)+(H251*$H$3)+(I251*$I$3)+(J251*$J$3)+(K251*$K$3)+(L251*$L$3)+(M251*$M$3)+(N251*$N$3)</f>
        <v>10</v>
      </c>
    </row>
    <row r="252" spans="2:16" ht="11.25" customHeight="1">
      <c r="B252" s="52" t="s">
        <v>185</v>
      </c>
      <c r="C252" s="47"/>
      <c r="D252" s="48"/>
      <c r="E252" s="48"/>
      <c r="F252" s="49"/>
      <c r="G252" s="53"/>
      <c r="H252" s="54"/>
      <c r="I252" s="55"/>
      <c r="J252" s="54"/>
      <c r="K252" s="53"/>
      <c r="L252" s="56"/>
      <c r="M252" s="53">
        <v>2</v>
      </c>
      <c r="N252" s="54"/>
      <c r="O252" s="35">
        <f t="shared" si="88"/>
        <v>2</v>
      </c>
      <c r="P252" s="36">
        <f t="shared" si="89"/>
        <v>4</v>
      </c>
    </row>
    <row r="253" spans="2:16" ht="11.25" customHeight="1">
      <c r="B253" s="52" t="s">
        <v>186</v>
      </c>
      <c r="C253" s="47"/>
      <c r="D253" s="48"/>
      <c r="E253" s="48"/>
      <c r="F253" s="49"/>
      <c r="G253" s="53">
        <v>10</v>
      </c>
      <c r="H253" s="54"/>
      <c r="I253" s="55">
        <v>3</v>
      </c>
      <c r="J253" s="54"/>
      <c r="K253" s="53">
        <v>3</v>
      </c>
      <c r="L253" s="56"/>
      <c r="M253" s="53">
        <v>28</v>
      </c>
      <c r="N253" s="54"/>
      <c r="O253" s="35">
        <f t="shared" si="88"/>
        <v>44</v>
      </c>
      <c r="P253" s="36">
        <f t="shared" si="89"/>
        <v>63</v>
      </c>
    </row>
    <row r="254" spans="2:16" ht="11.25" customHeight="1">
      <c r="B254" s="52" t="s">
        <v>187</v>
      </c>
      <c r="C254" s="47"/>
      <c r="D254" s="48"/>
      <c r="E254" s="48"/>
      <c r="F254" s="49"/>
      <c r="G254" s="53">
        <v>40</v>
      </c>
      <c r="H254" s="54"/>
      <c r="I254" s="55">
        <v>50</v>
      </c>
      <c r="J254" s="54"/>
      <c r="K254" s="53">
        <v>108</v>
      </c>
      <c r="L254" s="56"/>
      <c r="M254" s="53">
        <v>164</v>
      </c>
      <c r="N254" s="54"/>
      <c r="O254" s="110">
        <f>SUM(F254:N254)+(E254*18)+(D254*9)</f>
        <v>362</v>
      </c>
      <c r="P254" s="36">
        <f t="shared" si="89"/>
        <v>471</v>
      </c>
    </row>
    <row r="255" spans="2:16" ht="11.25" customHeight="1">
      <c r="B255" s="52" t="s">
        <v>188</v>
      </c>
      <c r="C255" s="47"/>
      <c r="D255" s="48"/>
      <c r="E255" s="48"/>
      <c r="F255" s="49"/>
      <c r="G255" s="53">
        <v>15</v>
      </c>
      <c r="H255" s="54"/>
      <c r="I255" s="55">
        <v>11</v>
      </c>
      <c r="J255" s="54"/>
      <c r="K255" s="53">
        <v>5</v>
      </c>
      <c r="L255" s="56"/>
      <c r="M255" s="53">
        <v>225</v>
      </c>
      <c r="N255" s="54"/>
      <c r="O255" s="35">
        <f t="shared" ref="O255:O260" si="90">SUM(F255:N255)</f>
        <v>256</v>
      </c>
      <c r="P255" s="36">
        <f t="shared" si="89"/>
        <v>464.25</v>
      </c>
    </row>
    <row r="256" spans="2:16" ht="11.25" customHeight="1">
      <c r="B256" s="52" t="s">
        <v>189</v>
      </c>
      <c r="C256" s="47"/>
      <c r="D256" s="48"/>
      <c r="E256" s="48"/>
      <c r="F256" s="49"/>
      <c r="G256" s="53">
        <v>30</v>
      </c>
      <c r="H256" s="54"/>
      <c r="I256" s="55"/>
      <c r="J256" s="54"/>
      <c r="K256" s="53"/>
      <c r="L256" s="56"/>
      <c r="M256" s="53"/>
      <c r="N256" s="54"/>
      <c r="O256" s="35">
        <f t="shared" si="90"/>
        <v>30</v>
      </c>
      <c r="P256" s="36">
        <f t="shared" si="89"/>
        <v>7.5</v>
      </c>
    </row>
    <row r="257" spans="2:16" ht="11.25" customHeight="1">
      <c r="B257" s="52" t="s">
        <v>190</v>
      </c>
      <c r="C257" s="47"/>
      <c r="D257" s="48"/>
      <c r="E257" s="48"/>
      <c r="F257" s="49"/>
      <c r="G257" s="53">
        <v>33</v>
      </c>
      <c r="H257" s="54"/>
      <c r="I257" s="55">
        <v>18</v>
      </c>
      <c r="J257" s="54"/>
      <c r="K257" s="53">
        <v>4</v>
      </c>
      <c r="L257" s="56"/>
      <c r="M257" s="53">
        <v>2</v>
      </c>
      <c r="N257" s="54"/>
      <c r="O257" s="35">
        <f t="shared" si="90"/>
        <v>57</v>
      </c>
      <c r="P257" s="36">
        <f t="shared" si="89"/>
        <v>25.25</v>
      </c>
    </row>
    <row r="258" spans="2:16" ht="11.25" customHeight="1">
      <c r="B258" s="52" t="s">
        <v>191</v>
      </c>
      <c r="C258" s="47"/>
      <c r="D258" s="48"/>
      <c r="E258" s="48"/>
      <c r="F258" s="49"/>
      <c r="G258" s="53">
        <v>131</v>
      </c>
      <c r="H258" s="54"/>
      <c r="I258" s="55">
        <v>11</v>
      </c>
      <c r="J258" s="54"/>
      <c r="K258" s="53">
        <v>9</v>
      </c>
      <c r="L258" s="56"/>
      <c r="M258" s="53">
        <v>123</v>
      </c>
      <c r="N258" s="54"/>
      <c r="O258" s="35">
        <f t="shared" si="90"/>
        <v>274</v>
      </c>
      <c r="P258" s="36">
        <f t="shared" si="89"/>
        <v>293.25</v>
      </c>
    </row>
    <row r="259" spans="2:16" ht="11.25" customHeight="1">
      <c r="B259" s="52" t="s">
        <v>192</v>
      </c>
      <c r="C259" s="47"/>
      <c r="D259" s="48"/>
      <c r="E259" s="48"/>
      <c r="F259" s="49"/>
      <c r="G259" s="53"/>
      <c r="H259" s="54"/>
      <c r="I259" s="55"/>
      <c r="J259" s="54"/>
      <c r="K259" s="53"/>
      <c r="L259" s="56"/>
      <c r="M259" s="53">
        <v>2</v>
      </c>
      <c r="N259" s="54"/>
      <c r="O259" s="35">
        <f t="shared" si="90"/>
        <v>2</v>
      </c>
      <c r="P259" s="36">
        <f t="shared" si="89"/>
        <v>4</v>
      </c>
    </row>
    <row r="260" spans="2:16" ht="11.25" customHeight="1">
      <c r="B260" s="52" t="s">
        <v>193</v>
      </c>
      <c r="C260" s="47"/>
      <c r="D260" s="48"/>
      <c r="E260" s="48"/>
      <c r="F260" s="49"/>
      <c r="G260" s="53"/>
      <c r="H260" s="54"/>
      <c r="I260" s="55"/>
      <c r="J260" s="54"/>
      <c r="K260" s="53"/>
      <c r="L260" s="56"/>
      <c r="M260" s="53">
        <v>2</v>
      </c>
      <c r="N260" s="54"/>
      <c r="O260" s="35">
        <f t="shared" si="90"/>
        <v>2</v>
      </c>
      <c r="P260" s="36">
        <f t="shared" si="89"/>
        <v>4</v>
      </c>
    </row>
    <row r="261" spans="2:16" ht="11.25" customHeight="1">
      <c r="B261" s="52" t="s">
        <v>194</v>
      </c>
      <c r="C261" s="47"/>
      <c r="D261" s="48"/>
      <c r="E261" s="48"/>
      <c r="F261" s="49"/>
      <c r="G261" s="53"/>
      <c r="H261" s="54"/>
      <c r="I261" s="55"/>
      <c r="J261" s="54"/>
      <c r="K261" s="53"/>
      <c r="L261" s="56"/>
      <c r="M261" s="53">
        <v>224</v>
      </c>
      <c r="N261" s="54"/>
      <c r="O261" s="110">
        <f>SUM(F261:N261)+(E261*18)+(D261*9)</f>
        <v>224</v>
      </c>
      <c r="P261" s="36">
        <f t="shared" si="89"/>
        <v>448</v>
      </c>
    </row>
    <row r="262" spans="2:16" ht="11.25" customHeight="1">
      <c r="B262" s="52" t="s">
        <v>195</v>
      </c>
      <c r="C262" s="47"/>
      <c r="D262" s="48"/>
      <c r="E262" s="48"/>
      <c r="F262" s="49"/>
      <c r="G262" s="53">
        <v>15</v>
      </c>
      <c r="H262" s="54"/>
      <c r="I262" s="55"/>
      <c r="J262" s="54"/>
      <c r="K262" s="53">
        <v>3</v>
      </c>
      <c r="L262" s="56"/>
      <c r="M262" s="53">
        <v>19</v>
      </c>
      <c r="N262" s="54"/>
      <c r="O262" s="35">
        <f t="shared" ref="O262:O263" si="91">SUM(F262:N262)</f>
        <v>37</v>
      </c>
      <c r="P262" s="36">
        <f t="shared" si="89"/>
        <v>44.75</v>
      </c>
    </row>
    <row r="263" spans="2:16" ht="11.25" customHeight="1">
      <c r="B263" s="52" t="s">
        <v>196</v>
      </c>
      <c r="C263" s="47"/>
      <c r="D263" s="48"/>
      <c r="E263" s="48"/>
      <c r="F263" s="49"/>
      <c r="G263" s="53">
        <v>2068</v>
      </c>
      <c r="H263" s="54"/>
      <c r="I263" s="55">
        <v>17</v>
      </c>
      <c r="J263" s="54"/>
      <c r="K263" s="53">
        <v>10</v>
      </c>
      <c r="L263" s="56"/>
      <c r="M263" s="53">
        <v>77</v>
      </c>
      <c r="N263" s="54"/>
      <c r="O263" s="35">
        <f t="shared" si="91"/>
        <v>2172</v>
      </c>
      <c r="P263" s="36">
        <f t="shared" si="89"/>
        <v>689.5</v>
      </c>
    </row>
    <row r="264" spans="2:16" ht="11.25" customHeight="1">
      <c r="B264" s="52"/>
      <c r="C264" s="47"/>
      <c r="D264" s="48"/>
      <c r="E264" s="48"/>
      <c r="F264" s="49"/>
      <c r="G264" s="53"/>
      <c r="H264" s="54"/>
      <c r="I264" s="55"/>
      <c r="J264" s="54"/>
      <c r="K264" s="53"/>
      <c r="L264" s="56"/>
      <c r="M264" s="53"/>
      <c r="N264" s="54"/>
      <c r="O264" s="110">
        <f>SUM(F264:N264)+(E264*18)+(D264*9)</f>
        <v>0</v>
      </c>
      <c r="P264" s="36">
        <f t="shared" ref="P264" si="92">(D264*$D$3)+(E264*$E$3)+(F264*$F$3)+(G264*$G$3)+(H264*$H$3)+(I264*$I$3)+(J264*$J$3)+(K264*$K$3)+(L264*$L$3)+(M264*$M$3)+(N264*$N$3)</f>
        <v>0</v>
      </c>
    </row>
    <row r="265" spans="2:16" ht="11.25" customHeight="1">
      <c r="B265" s="52"/>
      <c r="C265" s="47"/>
      <c r="D265" s="48"/>
      <c r="E265" s="48"/>
      <c r="F265" s="49"/>
      <c r="G265" s="53"/>
      <c r="H265" s="54"/>
      <c r="I265" s="55"/>
      <c r="J265" s="54"/>
      <c r="K265" s="53"/>
      <c r="L265" s="56"/>
      <c r="M265" s="53"/>
      <c r="N265" s="54"/>
      <c r="O265" s="35">
        <f t="shared" si="80"/>
        <v>0</v>
      </c>
      <c r="P265" s="36">
        <f t="shared" si="81"/>
        <v>0</v>
      </c>
    </row>
    <row r="266" spans="2:16" ht="10.8" thickBot="1">
      <c r="B266" s="37" t="s">
        <v>21</v>
      </c>
      <c r="C266" s="37">
        <f t="shared" ref="C266:P266" si="93">SUM(C232:C265)</f>
        <v>0</v>
      </c>
      <c r="D266" s="37">
        <f t="shared" si="93"/>
        <v>0</v>
      </c>
      <c r="E266" s="37">
        <f t="shared" si="93"/>
        <v>52</v>
      </c>
      <c r="F266" s="37">
        <f t="shared" si="93"/>
        <v>156</v>
      </c>
      <c r="G266" s="40">
        <f t="shared" si="93"/>
        <v>3939</v>
      </c>
      <c r="H266" s="40">
        <f t="shared" si="93"/>
        <v>0</v>
      </c>
      <c r="I266" s="40">
        <f t="shared" si="93"/>
        <v>587</v>
      </c>
      <c r="J266" s="40">
        <f t="shared" si="93"/>
        <v>0</v>
      </c>
      <c r="K266" s="40">
        <f t="shared" si="93"/>
        <v>494</v>
      </c>
      <c r="L266" s="40">
        <f t="shared" si="93"/>
        <v>0</v>
      </c>
      <c r="M266" s="40">
        <f t="shared" si="93"/>
        <v>1198</v>
      </c>
      <c r="N266" s="40">
        <f t="shared" si="93"/>
        <v>0</v>
      </c>
      <c r="O266" s="41">
        <f t="shared" si="93"/>
        <v>7310</v>
      </c>
      <c r="P266" s="42">
        <f t="shared" si="93"/>
        <v>7927.85</v>
      </c>
    </row>
    <row r="267" spans="2:16" ht="11.25" customHeight="1">
      <c r="B267" s="44"/>
      <c r="C267" s="44"/>
      <c r="D267" s="44"/>
      <c r="E267" s="44"/>
      <c r="F267" s="44"/>
      <c r="G267" s="45"/>
      <c r="H267" s="45"/>
      <c r="I267" s="45"/>
      <c r="J267" s="45"/>
      <c r="K267" s="45"/>
      <c r="L267" s="45"/>
      <c r="M267" s="45"/>
      <c r="N267" s="45"/>
      <c r="O267" s="50"/>
      <c r="P267" s="51"/>
    </row>
    <row r="268" spans="2:16" ht="11.25" hidden="1" customHeight="1"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</row>
    <row r="269" spans="2:16" ht="10.8" hidden="1" thickBot="1">
      <c r="B269" s="32" t="s">
        <v>45</v>
      </c>
      <c r="C269" s="32"/>
      <c r="D269" s="32"/>
      <c r="E269" s="32"/>
      <c r="F269" s="33"/>
      <c r="G269" s="33"/>
      <c r="H269" s="33"/>
      <c r="I269" s="33"/>
      <c r="J269" s="33"/>
      <c r="K269" s="33"/>
      <c r="L269" s="33"/>
      <c r="M269" s="33"/>
      <c r="N269" s="33"/>
      <c r="O269" s="34"/>
      <c r="P269" s="34"/>
    </row>
    <row r="270" spans="2:16" hidden="1">
      <c r="B270" s="52"/>
      <c r="C270" s="47"/>
      <c r="D270" s="48"/>
      <c r="E270" s="48"/>
      <c r="F270" s="49"/>
      <c r="G270" s="53"/>
      <c r="H270" s="54"/>
      <c r="I270" s="55"/>
      <c r="J270" s="54"/>
      <c r="K270" s="53"/>
      <c r="L270" s="56"/>
      <c r="M270" s="53"/>
      <c r="N270" s="54"/>
      <c r="O270" s="35">
        <f>SUM(F270:N270)</f>
        <v>0</v>
      </c>
      <c r="P270" s="36">
        <f t="shared" ref="P270:P272" si="94">(D270*$D$3)+(E270*$E$3)+(F270*$F$3)+(G270*$G$3)+(H270*$H$3)+(I270*$I$3)+(J270*$J$3)+(K270*$K$3)+(L270*$L$3)+(M270*$M$3)+(N270*$N$3)</f>
        <v>0</v>
      </c>
    </row>
    <row r="271" spans="2:16" hidden="1">
      <c r="B271" s="52"/>
      <c r="C271" s="47"/>
      <c r="D271" s="48"/>
      <c r="E271" s="48"/>
      <c r="F271" s="49"/>
      <c r="G271" s="53"/>
      <c r="H271" s="54"/>
      <c r="I271" s="55"/>
      <c r="J271" s="54"/>
      <c r="K271" s="53"/>
      <c r="L271" s="56"/>
      <c r="M271" s="53"/>
      <c r="N271" s="54"/>
      <c r="O271" s="35">
        <f>SUM(F271:N271)</f>
        <v>0</v>
      </c>
      <c r="P271" s="36">
        <f t="shared" si="94"/>
        <v>0</v>
      </c>
    </row>
    <row r="272" spans="2:16" hidden="1">
      <c r="B272" s="52"/>
      <c r="C272" s="47"/>
      <c r="D272" s="48"/>
      <c r="E272" s="48"/>
      <c r="F272" s="49"/>
      <c r="G272" s="53"/>
      <c r="H272" s="54"/>
      <c r="I272" s="55"/>
      <c r="J272" s="54"/>
      <c r="K272" s="53"/>
      <c r="L272" s="56"/>
      <c r="M272" s="53"/>
      <c r="N272" s="54"/>
      <c r="O272" s="35">
        <f>SUM(F272:N272)</f>
        <v>0</v>
      </c>
      <c r="P272" s="36">
        <f t="shared" si="94"/>
        <v>0</v>
      </c>
    </row>
    <row r="273" spans="2:16" ht="10.8" hidden="1" thickBot="1">
      <c r="B273" s="37" t="s">
        <v>21</v>
      </c>
      <c r="C273" s="37">
        <f t="shared" ref="C273:O273" si="95">SUM(C270:C272)</f>
        <v>0</v>
      </c>
      <c r="D273" s="37">
        <f t="shared" si="95"/>
        <v>0</v>
      </c>
      <c r="E273" s="37">
        <f t="shared" si="95"/>
        <v>0</v>
      </c>
      <c r="F273" s="37">
        <f t="shared" si="95"/>
        <v>0</v>
      </c>
      <c r="G273" s="40">
        <f t="shared" si="95"/>
        <v>0</v>
      </c>
      <c r="H273" s="40">
        <f t="shared" si="95"/>
        <v>0</v>
      </c>
      <c r="I273" s="40">
        <f t="shared" si="95"/>
        <v>0</v>
      </c>
      <c r="J273" s="40">
        <f t="shared" si="95"/>
        <v>0</v>
      </c>
      <c r="K273" s="40">
        <f t="shared" si="95"/>
        <v>0</v>
      </c>
      <c r="L273" s="40">
        <f t="shared" si="95"/>
        <v>0</v>
      </c>
      <c r="M273" s="40">
        <f t="shared" si="95"/>
        <v>0</v>
      </c>
      <c r="N273" s="40">
        <f t="shared" si="95"/>
        <v>0</v>
      </c>
      <c r="O273" s="41">
        <f t="shared" si="95"/>
        <v>0</v>
      </c>
      <c r="P273" s="42">
        <f>SUM(P270:P272)</f>
        <v>0</v>
      </c>
    </row>
    <row r="274" spans="2:16" ht="13.2">
      <c r="B274" s="2"/>
      <c r="C274" s="2"/>
      <c r="D274" s="2"/>
      <c r="E274" s="2"/>
      <c r="F274" s="43"/>
      <c r="G274" s="43"/>
      <c r="H274" s="43"/>
      <c r="I274" s="43"/>
      <c r="J274" s="43"/>
      <c r="K274" s="43"/>
      <c r="L274" s="43"/>
      <c r="M274" s="43"/>
      <c r="N274" s="43"/>
      <c r="O274" s="2"/>
      <c r="P274" s="2"/>
    </row>
    <row r="275" spans="2:16">
      <c r="M275" s="44" t="s">
        <v>21</v>
      </c>
      <c r="O275" s="45">
        <f>O273+O266+O228+O221+O214+O206+O151+O145+O112+O138+O106+O98+O31+O11</f>
        <v>23362</v>
      </c>
      <c r="P275" s="46">
        <f>P273+P266+P228+P221+P214+P206+P151+P145+P112+P138+P106+P98+P31+P11</f>
        <v>19192.900000000001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96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4" sqref="B4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79</v>
      </c>
    </row>
    <row r="3" spans="2:16" ht="13.2">
      <c r="B3" s="2" t="s">
        <v>91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306</v>
      </c>
      <c r="C9" s="57"/>
      <c r="D9" s="48"/>
      <c r="E9" s="48"/>
      <c r="F9" s="49"/>
      <c r="G9" s="53"/>
      <c r="H9" s="54"/>
      <c r="I9" s="55"/>
      <c r="J9" s="54"/>
      <c r="K9" s="53">
        <v>45</v>
      </c>
      <c r="L9" s="56"/>
      <c r="M9" s="53"/>
      <c r="N9" s="54">
        <v>65</v>
      </c>
      <c r="O9" s="35">
        <f t="shared" ref="O9:O11" si="0">SUM(F9:N9)</f>
        <v>110</v>
      </c>
      <c r="P9" s="36">
        <f>(D9*$D$5)+(E9*$E$5)+(F9*$F$5)+(G9*$G$5)+(H9*$H$5)+(I9*$I$5)+(J9*$J$5)+(K9*$K$5)+(L9*$L$5)+(M9*$M$5)+(N9*$N$5)</f>
        <v>175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45</v>
      </c>
      <c r="L12" s="37">
        <f t="shared" si="2"/>
        <v>0</v>
      </c>
      <c r="M12" s="37">
        <f t="shared" si="2"/>
        <v>0</v>
      </c>
      <c r="N12" s="37">
        <f t="shared" si="2"/>
        <v>65</v>
      </c>
      <c r="O12" s="37">
        <f t="shared" si="2"/>
        <v>110</v>
      </c>
      <c r="P12" s="37">
        <f t="shared" si="2"/>
        <v>175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3"/>
  <sheetViews>
    <sheetView zoomScaleNormal="100" workbookViewId="0">
      <selection activeCell="K25" sqref="K25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44</v>
      </c>
    </row>
    <row r="3" spans="2:16" ht="13.2">
      <c r="B3" s="2" t="s">
        <v>91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94</v>
      </c>
      <c r="C9" s="57"/>
      <c r="D9" s="48"/>
      <c r="E9" s="48"/>
      <c r="F9" s="49">
        <v>395</v>
      </c>
      <c r="G9" s="53"/>
      <c r="H9" s="54"/>
      <c r="I9" s="55"/>
      <c r="J9" s="54"/>
      <c r="K9" s="53">
        <v>135</v>
      </c>
      <c r="L9" s="56"/>
      <c r="M9" s="53"/>
      <c r="N9" s="54"/>
      <c r="O9" s="35">
        <f t="shared" ref="O9:O18" si="0">SUM(F9:N9)</f>
        <v>530</v>
      </c>
      <c r="P9" s="36">
        <f>(D9*$D$5)+(E9*$E$5)+(F9*$F$5)+(G9*$G$5)+(H9*$H$5)+(I9*$I$5)+(J9*$J$5)+(K9*$K$5)+(L9*$L$5)+(M9*$M$5)+(N9*$N$5)</f>
        <v>174.5</v>
      </c>
    </row>
    <row r="10" spans="2:16">
      <c r="B10" s="52" t="s">
        <v>95</v>
      </c>
      <c r="C10" s="65"/>
      <c r="D10" s="59"/>
      <c r="E10" s="59"/>
      <c r="F10" s="60">
        <v>196</v>
      </c>
      <c r="G10" s="61"/>
      <c r="H10" s="62"/>
      <c r="I10" s="63"/>
      <c r="J10" s="62"/>
      <c r="K10" s="61">
        <v>48</v>
      </c>
      <c r="L10" s="64"/>
      <c r="M10" s="61"/>
      <c r="N10" s="62"/>
      <c r="O10" s="35">
        <f t="shared" si="0"/>
        <v>244</v>
      </c>
      <c r="P10" s="36">
        <f t="shared" ref="P10:P13" si="1">(D10*$D$5)+(E10*$E$5)+(F10*$F$5)+(G10*$G$5)+(H10*$H$5)+(I10*$I$5)+(J10*$J$5)+(K10*$K$5)+(L10*$L$5)+(M10*$M$5)+(N10*$N$5)</f>
        <v>67.599999999999994</v>
      </c>
    </row>
    <row r="11" spans="2:16">
      <c r="B11" s="52" t="s">
        <v>96</v>
      </c>
      <c r="C11" s="65"/>
      <c r="D11" s="59"/>
      <c r="E11" s="59"/>
      <c r="F11" s="60">
        <v>244</v>
      </c>
      <c r="G11" s="61"/>
      <c r="H11" s="62"/>
      <c r="I11" s="63"/>
      <c r="J11" s="62"/>
      <c r="K11" s="61">
        <v>138</v>
      </c>
      <c r="L11" s="64"/>
      <c r="M11" s="61"/>
      <c r="N11" s="62"/>
      <c r="O11" s="35">
        <f t="shared" si="0"/>
        <v>382</v>
      </c>
      <c r="P11" s="36">
        <f t="shared" si="1"/>
        <v>162.4</v>
      </c>
    </row>
    <row r="12" spans="2:16">
      <c r="B12" s="52" t="s">
        <v>97</v>
      </c>
      <c r="C12" s="65"/>
      <c r="D12" s="59"/>
      <c r="E12" s="59"/>
      <c r="F12" s="60">
        <v>461</v>
      </c>
      <c r="G12" s="61"/>
      <c r="H12" s="62"/>
      <c r="I12" s="63"/>
      <c r="J12" s="62"/>
      <c r="K12" s="61">
        <v>74</v>
      </c>
      <c r="L12" s="64"/>
      <c r="M12" s="61"/>
      <c r="N12" s="62"/>
      <c r="O12" s="35">
        <f t="shared" ref="O12:O13" si="2">SUM(F12:N12)</f>
        <v>535</v>
      </c>
      <c r="P12" s="36">
        <f t="shared" si="1"/>
        <v>120.1</v>
      </c>
    </row>
    <row r="13" spans="2:16">
      <c r="B13" s="52" t="s">
        <v>98</v>
      </c>
      <c r="C13" s="65"/>
      <c r="D13" s="59"/>
      <c r="E13" s="59"/>
      <c r="F13" s="60">
        <v>238</v>
      </c>
      <c r="G13" s="61"/>
      <c r="H13" s="62"/>
      <c r="I13" s="63"/>
      <c r="J13" s="62"/>
      <c r="K13" s="61">
        <v>18</v>
      </c>
      <c r="L13" s="64"/>
      <c r="M13" s="61"/>
      <c r="N13" s="62"/>
      <c r="O13" s="35">
        <f t="shared" si="2"/>
        <v>256</v>
      </c>
      <c r="P13" s="36">
        <f t="shared" si="1"/>
        <v>41.8</v>
      </c>
    </row>
    <row r="14" spans="2:16">
      <c r="B14" s="52" t="s">
        <v>99</v>
      </c>
      <c r="C14" s="65"/>
      <c r="D14" s="59"/>
      <c r="E14" s="59"/>
      <c r="F14" s="60">
        <v>7</v>
      </c>
      <c r="G14" s="61"/>
      <c r="H14" s="62"/>
      <c r="I14" s="63"/>
      <c r="J14" s="62"/>
      <c r="K14" s="61">
        <v>1</v>
      </c>
      <c r="L14" s="64"/>
      <c r="M14" s="61"/>
      <c r="N14" s="62"/>
      <c r="O14" s="35">
        <f t="shared" ref="O14:O15" si="3">SUM(F14:N14)</f>
        <v>8</v>
      </c>
      <c r="P14" s="36">
        <f t="shared" ref="P14:P15" si="4">(D14*$D$5)+(E14*$E$5)+(F14*$F$5)+(G14*$G$5)+(H14*$H$5)+(I14*$I$5)+(J14*$J$5)+(K14*$K$5)+(L14*$L$5)+(M14*$M$5)+(N14*$N$5)</f>
        <v>1.7000000000000002</v>
      </c>
    </row>
    <row r="15" spans="2:16">
      <c r="B15" s="52" t="s">
        <v>100</v>
      </c>
      <c r="C15" s="65"/>
      <c r="D15" s="59"/>
      <c r="E15" s="59"/>
      <c r="F15" s="60">
        <v>4869</v>
      </c>
      <c r="G15" s="61">
        <v>110</v>
      </c>
      <c r="H15" s="62"/>
      <c r="I15" s="63"/>
      <c r="J15" s="62"/>
      <c r="K15" s="61">
        <v>306</v>
      </c>
      <c r="L15" s="64"/>
      <c r="M15" s="61"/>
      <c r="N15" s="62"/>
      <c r="O15" s="35">
        <f t="shared" si="3"/>
        <v>5285</v>
      </c>
      <c r="P15" s="36">
        <f t="shared" si="4"/>
        <v>820.40000000000009</v>
      </c>
    </row>
    <row r="16" spans="2:16">
      <c r="B16" s="52"/>
      <c r="C16" s="65"/>
      <c r="D16" s="59"/>
      <c r="E16" s="59"/>
      <c r="F16" s="60"/>
      <c r="G16" s="61"/>
      <c r="H16" s="62"/>
      <c r="I16" s="63"/>
      <c r="J16" s="62"/>
      <c r="K16" s="61"/>
      <c r="L16" s="64"/>
      <c r="M16" s="61"/>
      <c r="N16" s="62"/>
      <c r="O16" s="35">
        <f t="shared" si="0"/>
        <v>0</v>
      </c>
      <c r="P16" s="36">
        <f t="shared" ref="P16:P18" si="5">(D16*$D$5)+(E16*$E$5)+(F16*$F$5)+(G16*$G$5)+(H16*$H$5)+(I16*$I$5)+(J16*$J$5)+(K16*$K$5)+(L16*$L$5)+(M16*$M$5)+(N16*$N$5)</f>
        <v>0</v>
      </c>
    </row>
    <row r="17" spans="2:16">
      <c r="B17" s="52"/>
      <c r="C17" s="65"/>
      <c r="D17" s="59"/>
      <c r="E17" s="59"/>
      <c r="F17" s="60"/>
      <c r="G17" s="61"/>
      <c r="H17" s="62"/>
      <c r="I17" s="63"/>
      <c r="J17" s="62"/>
      <c r="K17" s="61"/>
      <c r="L17" s="64"/>
      <c r="M17" s="61"/>
      <c r="N17" s="62"/>
      <c r="O17" s="35">
        <f t="shared" ref="O17" si="6">SUM(F17:N17)</f>
        <v>0</v>
      </c>
      <c r="P17" s="36">
        <f t="shared" ref="P17" si="7">(D17*$D$5)+(E17*$E$5)+(F17*$F$5)+(G17*$G$5)+(H17*$H$5)+(I17*$I$5)+(J17*$J$5)+(K17*$K$5)+(L17*$L$5)+(M17*$M$5)+(N17*$N$5)</f>
        <v>0</v>
      </c>
    </row>
    <row r="18" spans="2:16">
      <c r="B18" s="125"/>
      <c r="C18" s="65"/>
      <c r="D18" s="59"/>
      <c r="E18" s="59"/>
      <c r="F18" s="60"/>
      <c r="G18" s="61"/>
      <c r="H18" s="62"/>
      <c r="I18" s="63"/>
      <c r="J18" s="62"/>
      <c r="K18" s="61"/>
      <c r="L18" s="64"/>
      <c r="M18" s="61"/>
      <c r="N18" s="62"/>
      <c r="O18" s="35">
        <f t="shared" si="0"/>
        <v>0</v>
      </c>
      <c r="P18" s="36">
        <f t="shared" si="5"/>
        <v>0</v>
      </c>
    </row>
    <row r="19" spans="2:16" ht="10.8" thickBot="1">
      <c r="B19" s="37" t="s">
        <v>21</v>
      </c>
      <c r="C19" s="37">
        <f t="shared" ref="C19:P19" si="8">SUM(C9:C18)</f>
        <v>0</v>
      </c>
      <c r="D19" s="37">
        <f t="shared" si="8"/>
        <v>0</v>
      </c>
      <c r="E19" s="37">
        <f t="shared" si="8"/>
        <v>0</v>
      </c>
      <c r="F19" s="37">
        <f t="shared" si="8"/>
        <v>6410</v>
      </c>
      <c r="G19" s="37">
        <f t="shared" si="8"/>
        <v>110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720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7240</v>
      </c>
      <c r="P19" s="37">
        <f t="shared" si="8"/>
        <v>1388.5</v>
      </c>
    </row>
    <row r="20" spans="2:16">
      <c r="F20" s="38"/>
      <c r="G20" s="38"/>
      <c r="H20" s="38"/>
      <c r="I20" s="38"/>
      <c r="J20" s="38"/>
      <c r="K20" s="38"/>
      <c r="L20" s="38"/>
      <c r="M20" s="38"/>
      <c r="N20" s="38"/>
    </row>
    <row r="21" spans="2:16" ht="12" customHeight="1"/>
    <row r="23" spans="2:16">
      <c r="M23" s="111"/>
      <c r="N23" s="111"/>
      <c r="O23" s="111"/>
      <c r="P23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G9" sqref="G9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78</v>
      </c>
    </row>
    <row r="3" spans="2:16" ht="13.2">
      <c r="B3" s="2" t="s">
        <v>91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73</v>
      </c>
      <c r="C9" s="57"/>
      <c r="D9" s="48"/>
      <c r="E9" s="48"/>
      <c r="F9" s="49"/>
      <c r="G9" s="53">
        <v>115</v>
      </c>
      <c r="H9" s="54"/>
      <c r="I9" s="55">
        <v>60</v>
      </c>
      <c r="J9" s="54"/>
      <c r="K9" s="53">
        <v>80</v>
      </c>
      <c r="L9" s="56"/>
      <c r="M9" s="53"/>
      <c r="N9" s="54"/>
      <c r="O9" s="35">
        <f t="shared" ref="O9:O11" si="0">SUM(F9:N9)</f>
        <v>255</v>
      </c>
      <c r="P9" s="36">
        <f>(D9*$D$5)+(E9*$E$5)+(F9*$F$5)+(G9*$G$5)+(H9*$H$5)+(I9*$I$5)+(J9*$J$5)+(K9*$K$5)+(L9*$L$5)+(M9*$M$5)+(N9*$N$5)</f>
        <v>138.75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115</v>
      </c>
      <c r="H12" s="37">
        <f t="shared" si="2"/>
        <v>0</v>
      </c>
      <c r="I12" s="37">
        <f t="shared" si="2"/>
        <v>60</v>
      </c>
      <c r="J12" s="37">
        <f t="shared" si="2"/>
        <v>0</v>
      </c>
      <c r="K12" s="37">
        <f t="shared" si="2"/>
        <v>80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255</v>
      </c>
      <c r="P12" s="37">
        <f t="shared" si="2"/>
        <v>138.75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G9" sqref="G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71</v>
      </c>
    </row>
    <row r="3" spans="2:16" ht="13.2">
      <c r="B3" s="2" t="s">
        <v>69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47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topLeftCell="A26" zoomScaleNormal="100" workbookViewId="0">
      <selection activeCell="B15" sqref="B15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>
      <c r="A4" s="166" t="s">
        <v>85</v>
      </c>
      <c r="B4" s="167">
        <f>SUM(Botswana!O20)</f>
        <v>113</v>
      </c>
      <c r="C4" s="168">
        <f>SUM(Botswana!P20)</f>
        <v>180.5</v>
      </c>
      <c r="D4" s="162"/>
    </row>
    <row r="5" spans="1:4" ht="14.4" hidden="1">
      <c r="A5" s="166" t="s">
        <v>33</v>
      </c>
      <c r="B5" s="167">
        <f>SUM('Democratic Republic of Congo'!O19)</f>
        <v>0</v>
      </c>
      <c r="C5" s="168">
        <f>SUM('Democratic Republic of Congo'!P19)</f>
        <v>0</v>
      </c>
      <c r="D5" s="162"/>
    </row>
    <row r="6" spans="1:4" ht="14.4">
      <c r="A6" s="166" t="s">
        <v>75</v>
      </c>
      <c r="B6" s="172">
        <f>SUM(Ghana!O10)</f>
        <v>800</v>
      </c>
      <c r="C6" s="169">
        <f>SUM(Ghana!P10)</f>
        <v>211</v>
      </c>
      <c r="D6" s="162"/>
    </row>
    <row r="7" spans="1:4" ht="14.4">
      <c r="A7" s="166" t="s">
        <v>49</v>
      </c>
      <c r="B7" s="167">
        <f>SUM('Ivory Coast'!O14)</f>
        <v>222</v>
      </c>
      <c r="C7" s="168">
        <f>SUM('Ivory Coast'!P14)</f>
        <v>150</v>
      </c>
      <c r="D7" s="162"/>
    </row>
    <row r="8" spans="1:4" ht="14.4">
      <c r="A8" s="166" t="s">
        <v>25</v>
      </c>
      <c r="B8" s="172">
        <f>SUM(Kenya!O51)</f>
        <v>41203</v>
      </c>
      <c r="C8" s="169">
        <f>SUM(Kenya!P51)</f>
        <v>24560.85</v>
      </c>
      <c r="D8" s="162"/>
    </row>
    <row r="9" spans="1:4" ht="14.4" hidden="1">
      <c r="A9" s="166" t="s">
        <v>83</v>
      </c>
      <c r="B9" s="167">
        <f>SUM(Malawi!O17)</f>
        <v>0</v>
      </c>
      <c r="C9" s="168">
        <f>SUM(Malawi!P17)</f>
        <v>0</v>
      </c>
      <c r="D9" s="162"/>
    </row>
    <row r="10" spans="1:4" ht="14.4">
      <c r="A10" s="166" t="s">
        <v>26</v>
      </c>
      <c r="B10" s="167">
        <f>SUM(Mauritius!O61)</f>
        <v>7181</v>
      </c>
      <c r="C10" s="168">
        <f>SUM(Mauritius!P61)</f>
        <v>3706.4999999999995</v>
      </c>
      <c r="D10" s="162"/>
    </row>
    <row r="11" spans="1:4" ht="14.4">
      <c r="A11" s="166" t="s">
        <v>34</v>
      </c>
      <c r="B11" s="172">
        <f>SUM(Nigeria!O50)</f>
        <v>4837</v>
      </c>
      <c r="C11" s="169">
        <f>SUM(Nigeria!P50)</f>
        <v>1584.65</v>
      </c>
      <c r="D11" s="162"/>
    </row>
    <row r="12" spans="1:4" ht="14.4">
      <c r="A12" s="166" t="s">
        <v>27</v>
      </c>
      <c r="B12" s="173">
        <f>SUM('South Africa'!O275)</f>
        <v>23362</v>
      </c>
      <c r="C12" s="168">
        <f>SUM('South Africa'!P275)</f>
        <v>19192.900000000001</v>
      </c>
      <c r="D12" s="162"/>
    </row>
    <row r="13" spans="1:4" ht="14.4">
      <c r="A13" s="166" t="s">
        <v>80</v>
      </c>
      <c r="B13" s="172">
        <f>SUM(Tanzania!O12)</f>
        <v>110</v>
      </c>
      <c r="C13" s="169">
        <f>SUM(Tanzania!P12)</f>
        <v>175</v>
      </c>
      <c r="D13" s="162"/>
    </row>
    <row r="14" spans="1:4" ht="14.4">
      <c r="A14" s="166" t="s">
        <v>38</v>
      </c>
      <c r="B14" s="167">
        <f>SUM(Togo!O19)</f>
        <v>7240</v>
      </c>
      <c r="C14" s="168">
        <f>SUM(Togo!P19)</f>
        <v>1388.5</v>
      </c>
      <c r="D14" s="162"/>
    </row>
    <row r="15" spans="1:4" ht="14.4">
      <c r="A15" s="166" t="s">
        <v>77</v>
      </c>
      <c r="B15" s="172">
        <f>SUM(Uganda!O12)</f>
        <v>255</v>
      </c>
      <c r="C15" s="169">
        <f>SUM(Uganda!P12)</f>
        <v>138.75</v>
      </c>
      <c r="D15" s="162"/>
    </row>
    <row r="16" spans="1:4" ht="14.4" hidden="1">
      <c r="A16" s="166" t="s">
        <v>72</v>
      </c>
      <c r="B16" s="170">
        <f>SUM(Zimbabwe!O11)</f>
        <v>0</v>
      </c>
      <c r="C16" s="171">
        <f>SUM(Zimbabwe!P11)</f>
        <v>0</v>
      </c>
      <c r="D16" s="162"/>
    </row>
    <row r="17" spans="1:5" ht="14.4">
      <c r="A17" s="174"/>
      <c r="B17" s="167"/>
      <c r="C17" s="168"/>
      <c r="D17" s="162"/>
    </row>
    <row r="18" spans="1:5" ht="14.4">
      <c r="A18" s="175" t="s">
        <v>28</v>
      </c>
      <c r="B18" s="176">
        <f>SUM(B4:B17)</f>
        <v>85323</v>
      </c>
      <c r="C18" s="176">
        <f>SUM(C4:C17)</f>
        <v>51288.65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7"/>
      <c r="C23" s="177"/>
      <c r="D23" s="177"/>
      <c r="E23" s="177"/>
    </row>
    <row r="26" spans="1:5">
      <c r="B26" s="183">
        <v>2022</v>
      </c>
      <c r="C26" s="183">
        <v>2023</v>
      </c>
      <c r="D26" s="67"/>
    </row>
    <row r="27" spans="1:5">
      <c r="A27" s="67" t="s">
        <v>68</v>
      </c>
      <c r="B27" s="67">
        <v>2868</v>
      </c>
      <c r="C27" s="67">
        <v>3493</v>
      </c>
      <c r="D27" s="67"/>
      <c r="E27" s="67"/>
    </row>
    <row r="28" spans="1:5">
      <c r="A28" s="67" t="s">
        <v>57</v>
      </c>
      <c r="B28" s="67">
        <v>1902</v>
      </c>
      <c r="C28" s="67">
        <v>10995</v>
      </c>
      <c r="D28" s="67"/>
      <c r="E28" s="67"/>
    </row>
    <row r="29" spans="1:5">
      <c r="A29" s="67" t="s">
        <v>58</v>
      </c>
      <c r="B29" s="67">
        <v>7295</v>
      </c>
      <c r="C29" s="67">
        <v>4879</v>
      </c>
      <c r="D29" s="67"/>
      <c r="E29" s="67"/>
    </row>
    <row r="30" spans="1:5">
      <c r="A30" s="67" t="s">
        <v>59</v>
      </c>
      <c r="B30" s="177">
        <v>6114</v>
      </c>
      <c r="C30" s="177">
        <v>3724</v>
      </c>
      <c r="D30" s="177"/>
      <c r="E30" s="177"/>
    </row>
    <row r="31" spans="1:5">
      <c r="A31" s="67" t="s">
        <v>60</v>
      </c>
      <c r="B31" s="177">
        <v>3301</v>
      </c>
      <c r="C31" s="67">
        <v>3136</v>
      </c>
      <c r="D31" s="67"/>
    </row>
    <row r="32" spans="1:5">
      <c r="A32" s="67" t="s">
        <v>61</v>
      </c>
      <c r="B32" s="177">
        <v>10558</v>
      </c>
      <c r="C32" s="67">
        <v>4944</v>
      </c>
      <c r="D32" s="67"/>
    </row>
    <row r="33" spans="1:4">
      <c r="A33" s="67" t="s">
        <v>62</v>
      </c>
      <c r="B33" s="177">
        <v>6425</v>
      </c>
      <c r="C33" s="67">
        <v>9300</v>
      </c>
      <c r="D33" s="67"/>
    </row>
    <row r="34" spans="1:4">
      <c r="A34" s="67" t="s">
        <v>63</v>
      </c>
      <c r="B34" s="177">
        <v>5248</v>
      </c>
      <c r="C34" s="67">
        <v>6491</v>
      </c>
      <c r="D34" s="67"/>
    </row>
    <row r="35" spans="1:4">
      <c r="A35" s="67" t="s">
        <v>64</v>
      </c>
      <c r="B35" s="177">
        <v>8319</v>
      </c>
      <c r="C35" s="67">
        <v>9118</v>
      </c>
    </row>
    <row r="36" spans="1:4">
      <c r="A36" s="67" t="s">
        <v>65</v>
      </c>
      <c r="B36" s="177">
        <v>4299</v>
      </c>
      <c r="C36" s="67">
        <v>3703</v>
      </c>
    </row>
    <row r="37" spans="1:4">
      <c r="A37" s="67" t="s">
        <v>66</v>
      </c>
      <c r="B37" s="177">
        <v>11127</v>
      </c>
      <c r="C37" s="67">
        <v>6906</v>
      </c>
    </row>
    <row r="38" spans="1:4">
      <c r="A38" s="67" t="s">
        <v>67</v>
      </c>
      <c r="B38" s="177">
        <v>67742</v>
      </c>
      <c r="C38" s="67">
        <f>B18</f>
        <v>85323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2024-01-31T04:58:30Z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