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cage1\Documents\BBT\Score Sheets\2023\"/>
    </mc:Choice>
  </mc:AlternateContent>
  <xr:revisionPtr revIDLastSave="0" documentId="13_ncr:1_{57BBDAE2-EE9D-4F72-84C2-BD34F82DA7D3}" xr6:coauthVersionLast="47" xr6:coauthVersionMax="47" xr10:uidLastSave="{00000000-0000-0000-0000-000000000000}"/>
  <bookViews>
    <workbookView xWindow="-108" yWindow="-108" windowWidth="23256" windowHeight="12456" tabRatio="854" xr2:uid="{00000000-000D-0000-FFFF-FFFF00000000}"/>
  </bookViews>
  <sheets>
    <sheet name="Botswana" sheetId="25" r:id="rId1"/>
    <sheet name="Democratic Republic of Congo" sheetId="16" state="hidden" r:id="rId2"/>
    <sheet name="Ghana" sheetId="11" r:id="rId3"/>
    <sheet name="Ivory Coast" sheetId="14" state="hidden" r:id="rId4"/>
    <sheet name="Kenya" sheetId="10" r:id="rId5"/>
    <sheet name="Malawi" sheetId="17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  <sheet name="Graphs" sheetId="22" state="hidden" r:id="rId15"/>
  </sheets>
  <externalReferences>
    <externalReference r:id="rId16"/>
    <externalReference r:id="rId17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4" i="19" l="1"/>
  <c r="O53" i="19"/>
  <c r="O52" i="19"/>
  <c r="O51" i="19"/>
  <c r="O50" i="19"/>
  <c r="O49" i="19"/>
  <c r="O48" i="19"/>
  <c r="O47" i="19"/>
  <c r="O46" i="19"/>
  <c r="O45" i="19"/>
  <c r="O44" i="19"/>
  <c r="O43" i="19"/>
  <c r="O42" i="19"/>
  <c r="O41" i="19"/>
  <c r="O147" i="19"/>
  <c r="O11" i="10"/>
  <c r="O146" i="19"/>
  <c r="P56" i="19" l="1"/>
  <c r="O56" i="19"/>
  <c r="P54" i="19"/>
  <c r="P52" i="19"/>
  <c r="P51" i="19"/>
  <c r="P50" i="19"/>
  <c r="P49" i="19"/>
  <c r="P48" i="19"/>
  <c r="P47" i="19"/>
  <c r="P46" i="19"/>
  <c r="P45" i="19"/>
  <c r="P44" i="19"/>
  <c r="P43" i="19"/>
  <c r="F125" i="19" l="1"/>
  <c r="C5" i="4"/>
  <c r="B5" i="4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36" i="19"/>
  <c r="O123" i="19"/>
  <c r="O98" i="19"/>
  <c r="O60" i="19"/>
  <c r="O15" i="17"/>
  <c r="P17" i="25" l="1"/>
  <c r="C4" i="4" s="1"/>
  <c r="O17" i="25"/>
  <c r="B4" i="4" s="1"/>
  <c r="F119" i="19"/>
  <c r="P13" i="17"/>
  <c r="O13" i="17"/>
  <c r="P12" i="17"/>
  <c r="O12" i="17"/>
  <c r="P11" i="17"/>
  <c r="O11" i="17"/>
  <c r="P10" i="17"/>
  <c r="O10" i="17"/>
  <c r="P15" i="17"/>
  <c r="P14" i="17"/>
  <c r="O14" i="17"/>
  <c r="P5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19" i="10" s="1"/>
  <c r="P11" i="10"/>
  <c r="P10" i="10"/>
  <c r="O10" i="10"/>
  <c r="P9" i="10"/>
  <c r="O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148" i="19"/>
  <c r="O148" i="19"/>
  <c r="P147" i="19"/>
  <c r="P146" i="19"/>
  <c r="P145" i="19"/>
  <c r="O145" i="19"/>
  <c r="P144" i="19"/>
  <c r="O144" i="19"/>
  <c r="P48" i="8"/>
  <c r="O48" i="8"/>
  <c r="P47" i="8"/>
  <c r="O47" i="8"/>
  <c r="P46" i="8"/>
  <c r="O46" i="8"/>
  <c r="P45" i="8"/>
  <c r="O45" i="8"/>
  <c r="P44" i="8"/>
  <c r="O44" i="8"/>
  <c r="P43" i="8"/>
  <c r="O43" i="8"/>
  <c r="P42" i="8"/>
  <c r="O42" i="8"/>
  <c r="P41" i="8"/>
  <c r="O41" i="8"/>
  <c r="P50" i="8"/>
  <c r="O50" i="8"/>
  <c r="P49" i="8"/>
  <c r="O49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52" i="8"/>
  <c r="M52" i="8"/>
  <c r="L52" i="8"/>
  <c r="K52" i="8"/>
  <c r="J52" i="8"/>
  <c r="I52" i="8"/>
  <c r="H52" i="8"/>
  <c r="G52" i="8"/>
  <c r="F52" i="8"/>
  <c r="E52" i="8"/>
  <c r="D52" i="8"/>
  <c r="C52" i="8"/>
  <c r="P51" i="8"/>
  <c r="O51" i="8"/>
  <c r="P40" i="8"/>
  <c r="O40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98" i="19"/>
  <c r="P55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35" i="8"/>
  <c r="P34" i="8"/>
  <c r="P33" i="8"/>
  <c r="P28" i="8"/>
  <c r="P7" i="8"/>
  <c r="P9" i="20"/>
  <c r="P13" i="14"/>
  <c r="P12" i="14"/>
  <c r="P11" i="14"/>
  <c r="P10" i="14"/>
  <c r="P9" i="14"/>
  <c r="P10" i="16"/>
  <c r="P9" i="16"/>
  <c r="P9" i="11"/>
  <c r="P8" i="11"/>
  <c r="P8" i="10"/>
  <c r="P19" i="10" l="1"/>
  <c r="O12" i="24"/>
  <c r="B15" i="4" s="1"/>
  <c r="P12" i="24"/>
  <c r="C15" i="4" s="1"/>
  <c r="O40" i="18"/>
  <c r="P40" i="18"/>
  <c r="P52" i="8"/>
  <c r="O52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C94" i="19"/>
  <c r="D94" i="19"/>
  <c r="E94" i="19"/>
  <c r="F94" i="19"/>
  <c r="G94" i="19"/>
  <c r="H94" i="19"/>
  <c r="I94" i="19"/>
  <c r="J94" i="19"/>
  <c r="K94" i="19"/>
  <c r="L94" i="19"/>
  <c r="M94" i="19"/>
  <c r="N94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94" i="19"/>
  <c r="O94" i="19"/>
  <c r="O68" i="19"/>
  <c r="O8" i="10"/>
  <c r="P31" i="10" l="1"/>
  <c r="P30" i="10"/>
  <c r="P29" i="10"/>
  <c r="P24" i="10"/>
  <c r="P23" i="10"/>
  <c r="P12" i="10"/>
  <c r="P156" i="19"/>
  <c r="P155" i="19"/>
  <c r="P154" i="19"/>
  <c r="P149" i="19"/>
  <c r="P143" i="19"/>
  <c r="P138" i="19"/>
  <c r="P137" i="19"/>
  <c r="P136" i="19"/>
  <c r="P131" i="19"/>
  <c r="P130" i="19"/>
  <c r="P129" i="19"/>
  <c r="P124" i="19"/>
  <c r="P123" i="19"/>
  <c r="P118" i="19"/>
  <c r="P117" i="19"/>
  <c r="P116" i="19"/>
  <c r="P115" i="19"/>
  <c r="P114" i="19"/>
  <c r="P113" i="19"/>
  <c r="P112" i="19"/>
  <c r="P111" i="19"/>
  <c r="P106" i="19"/>
  <c r="P105" i="19"/>
  <c r="P100" i="19"/>
  <c r="P99" i="19"/>
  <c r="P61" i="19"/>
  <c r="P60" i="19"/>
  <c r="P36" i="19"/>
  <c r="P15" i="19"/>
  <c r="O15" i="19"/>
  <c r="O61" i="19" l="1"/>
  <c r="O137" i="19" l="1"/>
  <c r="O7" i="8" l="1"/>
  <c r="O112" i="19" l="1"/>
  <c r="N125" i="19"/>
  <c r="M125" i="19"/>
  <c r="L125" i="19"/>
  <c r="K125" i="19"/>
  <c r="J125" i="19"/>
  <c r="I125" i="19"/>
  <c r="H125" i="19"/>
  <c r="G125" i="19"/>
  <c r="E125" i="19"/>
  <c r="D125" i="19"/>
  <c r="C125" i="19"/>
  <c r="O124" i="19"/>
  <c r="P125" i="19" l="1"/>
  <c r="O125" i="19"/>
  <c r="O116" i="19" l="1"/>
  <c r="O115" i="19"/>
  <c r="O114" i="19"/>
  <c r="O113" i="19"/>
  <c r="O117" i="19"/>
  <c r="O55" i="19" l="1"/>
  <c r="E56" i="19"/>
  <c r="F56" i="19"/>
  <c r="G56" i="19"/>
  <c r="H56" i="19"/>
  <c r="I56" i="19"/>
  <c r="J56" i="19"/>
  <c r="K56" i="19"/>
  <c r="L56" i="19"/>
  <c r="M56" i="19"/>
  <c r="N56" i="19"/>
  <c r="E62" i="19"/>
  <c r="F62" i="19"/>
  <c r="G62" i="19"/>
  <c r="H62" i="19"/>
  <c r="I62" i="19"/>
  <c r="J62" i="19"/>
  <c r="K62" i="19"/>
  <c r="L62" i="19"/>
  <c r="M62" i="19"/>
  <c r="N62" i="19"/>
  <c r="O13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N119" i="19"/>
  <c r="M119" i="19"/>
  <c r="L119" i="19"/>
  <c r="K119" i="19"/>
  <c r="J119" i="19"/>
  <c r="I119" i="19"/>
  <c r="H119" i="19"/>
  <c r="G119" i="19"/>
  <c r="E119" i="19"/>
  <c r="D119" i="19"/>
  <c r="C119" i="19"/>
  <c r="O118" i="19"/>
  <c r="O111" i="19"/>
  <c r="D56" i="19"/>
  <c r="C56" i="19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3" i="19"/>
  <c r="O99" i="19"/>
  <c r="O9" i="16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55" i="19"/>
  <c r="O154" i="19"/>
  <c r="N132" i="19"/>
  <c r="M132" i="19"/>
  <c r="L132" i="19"/>
  <c r="K132" i="19"/>
  <c r="J132" i="19"/>
  <c r="I132" i="19"/>
  <c r="H132" i="19"/>
  <c r="G132" i="19"/>
  <c r="F132" i="19"/>
  <c r="E132" i="19"/>
  <c r="D132" i="19"/>
  <c r="C132" i="19"/>
  <c r="O131" i="19"/>
  <c r="O129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O106" i="19"/>
  <c r="O105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D62" i="19"/>
  <c r="C62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29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O30" i="10"/>
  <c r="O29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P18" i="16" s="1"/>
  <c r="O16" i="16"/>
  <c r="P15" i="16"/>
  <c r="O15" i="16"/>
  <c r="P14" i="16"/>
  <c r="O14" i="16"/>
  <c r="P13" i="16"/>
  <c r="O13" i="16"/>
  <c r="P12" i="16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8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36" i="8"/>
  <c r="M36" i="8"/>
  <c r="L36" i="8"/>
  <c r="K36" i="8"/>
  <c r="J36" i="8"/>
  <c r="I36" i="8"/>
  <c r="H36" i="8"/>
  <c r="G36" i="8"/>
  <c r="F36" i="8"/>
  <c r="E36" i="8"/>
  <c r="D36" i="8"/>
  <c r="C36" i="8"/>
  <c r="O35" i="8"/>
  <c r="O34" i="8"/>
  <c r="O33" i="8"/>
  <c r="N29" i="8"/>
  <c r="M29" i="8"/>
  <c r="L29" i="8"/>
  <c r="K29" i="8"/>
  <c r="J29" i="8"/>
  <c r="I29" i="8"/>
  <c r="H29" i="8"/>
  <c r="F29" i="8"/>
  <c r="E29" i="8"/>
  <c r="D29" i="8"/>
  <c r="C29" i="8"/>
  <c r="P17" i="17"/>
  <c r="C9" i="4" s="1"/>
  <c r="O18" i="16" l="1"/>
  <c r="O36" i="8"/>
  <c r="O32" i="10"/>
  <c r="O14" i="14"/>
  <c r="B7" i="4" s="1"/>
  <c r="P14" i="14"/>
  <c r="C7" i="4" s="1"/>
  <c r="P10" i="11"/>
  <c r="C6" i="4" s="1"/>
  <c r="O25" i="10"/>
  <c r="P13" i="10"/>
  <c r="P25" i="10"/>
  <c r="O13" i="10"/>
  <c r="O17" i="17"/>
  <c r="B9" i="4" s="1"/>
  <c r="O10" i="11"/>
  <c r="B6" i="4" s="1"/>
  <c r="P12" i="12"/>
  <c r="C14" i="4" s="1"/>
  <c r="O12" i="12"/>
  <c r="B14" i="4" s="1"/>
  <c r="P29" i="8"/>
  <c r="P36" i="8"/>
  <c r="P55" i="8" s="1"/>
  <c r="O139" i="19"/>
  <c r="P119" i="19"/>
  <c r="P32" i="10"/>
  <c r="O29" i="8"/>
  <c r="P20" i="18"/>
  <c r="P10" i="18"/>
  <c r="O20" i="18"/>
  <c r="O10" i="18"/>
  <c r="O32" i="18"/>
  <c r="O157" i="19"/>
  <c r="O101" i="19"/>
  <c r="O37" i="19"/>
  <c r="P62" i="19"/>
  <c r="P150" i="19"/>
  <c r="O132" i="19"/>
  <c r="O107" i="19"/>
  <c r="P107" i="19"/>
  <c r="O62" i="19"/>
  <c r="P132" i="19"/>
  <c r="O150" i="19"/>
  <c r="P139" i="19"/>
  <c r="P157" i="19"/>
  <c r="P101" i="19"/>
  <c r="O119" i="19"/>
  <c r="P37" i="19"/>
  <c r="P159" i="19" l="1"/>
  <c r="C12" i="4" s="1"/>
  <c r="O159" i="19"/>
  <c r="B12" i="4" s="1"/>
  <c r="O55" i="8"/>
  <c r="O34" i="10"/>
  <c r="P34" i="10"/>
  <c r="O44" i="18"/>
  <c r="B11" i="4" s="1"/>
  <c r="P44" i="18"/>
  <c r="C11" i="4" s="1"/>
  <c r="B10" i="4"/>
  <c r="B8" i="4"/>
  <c r="C8" i="4"/>
  <c r="C10" i="4"/>
  <c r="B18" i="4" l="1"/>
  <c r="C33" i="4" s="1"/>
  <c r="C18" i="4"/>
</calcChain>
</file>

<file path=xl/sharedStrings.xml><?xml version="1.0" encoding="utf-8"?>
<sst xmlns="http://schemas.openxmlformats.org/spreadsheetml/2006/main" count="438" uniqueCount="148">
  <si>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</si>
  <si>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</si>
  <si>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</si>
  <si>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</si>
  <si>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</si>
  <si>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</si>
  <si>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</si>
  <si>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</si>
  <si>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</si>
  <si>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</si>
  <si>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</si>
  <si>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</si>
  <si>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</si>
  <si>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</si>
  <si>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</si>
  <si>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</si>
  <si>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</si>
  <si>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</si>
  <si>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</si>
  <si>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</si>
  <si>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</si>
  <si>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</si>
  <si>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</si>
  <si>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</si>
  <si>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</si>
  <si>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</si>
  <si>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</si>
  <si>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</si>
  <si>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</si>
  <si>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</si>
  <si>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</si>
  <si>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</si>
  <si>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</si>
  <si>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</si>
  <si>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</si>
  <si>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</si>
  <si>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</si>
  <si>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</si>
  <si>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</si>
  <si>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</si>
  <si>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</si>
  <si>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</si>
  <si>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</si>
  <si>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</si>
  <si>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</si>
  <si>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</si>
  <si>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</si>
  <si>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</si>
  <si>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</si>
  <si>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</si>
  <si>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</si>
  <si>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</si>
  <si>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</si>
  <si>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</si>
  <si>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</si>
  <si>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</si>
  <si>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</si>
  <si>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</si>
  <si>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</si>
  <si>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</si>
  <si>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</si>
  <si>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</si>
  <si>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</si>
  <si>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</si>
  <si>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</si>
  <si>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</si>
  <si>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</si>
  <si>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</si>
  <si>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</si>
  <si>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</si>
  <si>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</si>
  <si>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</si>
  <si>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</si>
  <si>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</si>
  <si>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</si>
  <si>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</si>
  <si>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</si>
  <si>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</si>
  <si>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</si>
  <si>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</si>
  <si>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</si>
  <si>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</si>
  <si>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</si>
  <si>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</si>
  <si>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</si>
  <si>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</si>
  <si>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TEMPLE: Gabarone</t>
  </si>
  <si>
    <t>Botswana</t>
  </si>
  <si>
    <t>ISKCON MAFIKENG</t>
  </si>
  <si>
    <t>ISKCON ABEOKUTA</t>
  </si>
  <si>
    <t>MONTH : July 2023</t>
  </si>
  <si>
    <t>ASHRAMA BHAKTAS</t>
  </si>
  <si>
    <t xml:space="preserve">KRISHNA KIDS SENA </t>
  </si>
  <si>
    <t>GIFT SHOP</t>
  </si>
  <si>
    <t>SRI GAURANGA DASA</t>
  </si>
  <si>
    <t>Sharad bihari das</t>
  </si>
  <si>
    <t>Bhakta Alexious</t>
  </si>
  <si>
    <t>Batu gopala dasa + kamala devi dasi</t>
  </si>
  <si>
    <t>Chandra Das</t>
  </si>
  <si>
    <t>Lavanga Das</t>
  </si>
  <si>
    <t>Raghupati Raghav Das</t>
  </si>
  <si>
    <t>Rama Priya Devi Dasi</t>
  </si>
  <si>
    <t>Devakinandan Das</t>
  </si>
  <si>
    <t>Raseshwari Devi Dasi</t>
  </si>
  <si>
    <t>MATAJI SATYABHAMA DD/MATAJI VINATA DD/MATAJI AKUTI DD</t>
  </si>
  <si>
    <t>HARINAAM ANANDA TEAM</t>
  </si>
  <si>
    <t>NITYA KISORI DEVI DASI</t>
  </si>
  <si>
    <t>HARINAAM CINTAMANI TEAM</t>
  </si>
  <si>
    <t>MATAJI SWASTY DEVI DASI</t>
  </si>
  <si>
    <t>HARI PUJA DEVI DASI</t>
  </si>
  <si>
    <t>MAHA GANGA DEVI DASI</t>
  </si>
  <si>
    <t>MATAJI SANGEETA</t>
  </si>
  <si>
    <t>MATAJI DANGHATI LILA DEVI DASI</t>
  </si>
  <si>
    <t xml:space="preserve">MATAJI PRIYA </t>
  </si>
  <si>
    <t>PRABHU VRAJA DULAL DAS</t>
  </si>
  <si>
    <t>PRABHU NARANARAYAN DAS</t>
  </si>
  <si>
    <t>MATAJI CARUBALA DEVI DASI</t>
  </si>
  <si>
    <t>PRABHU VRISHBHANU DAYALU DAS</t>
  </si>
  <si>
    <t>MATAJI TARUNA</t>
  </si>
  <si>
    <t>MATAJI NALITA SUNKUR</t>
  </si>
  <si>
    <t>MATAJI KARUNA</t>
  </si>
  <si>
    <t>MATAJI DIVYA</t>
  </si>
  <si>
    <t>MATAJI PRISHNEE</t>
  </si>
  <si>
    <t>MATAJI ADITI</t>
  </si>
  <si>
    <t>PRABHU MAHAJAN DAS</t>
  </si>
  <si>
    <t>Acyuta Kesava Dasa</t>
  </si>
  <si>
    <t>Mathura Mohini &amp; Mathura Mohan</t>
  </si>
  <si>
    <t>Damodar das (BCais)</t>
  </si>
  <si>
    <t xml:space="preserve">Radhakund devi dasi </t>
  </si>
  <si>
    <t>Gour Priya devi dasi</t>
  </si>
  <si>
    <t>Tirumala devi dasi</t>
  </si>
  <si>
    <t>Team AGTSP</t>
  </si>
  <si>
    <t>Nitai Pada Kamalam</t>
  </si>
  <si>
    <t>The Brhat Mrdanga Team</t>
  </si>
  <si>
    <t>The Hare Krishna Challengers</t>
  </si>
  <si>
    <t xml:space="preserve">Krsnaloka devi dasi </t>
  </si>
  <si>
    <t>Smita Krishna Das</t>
  </si>
  <si>
    <t>Raghunath, Syama Rati devi dasi and Kesi Ghat das</t>
  </si>
  <si>
    <t xml:space="preserve">Bhakti Books (Takealot - Paramatma Das and Vibhu Caitanya Das) </t>
  </si>
  <si>
    <t xml:space="preserve">Ujjvala Rasa devi dasi </t>
  </si>
  <si>
    <t>Induprabha Devi dasi and Rukmini Sundari devi dasi</t>
  </si>
  <si>
    <t xml:space="preserve">Savita devi dasi </t>
  </si>
  <si>
    <t>Exclusive Books (Vibhu Caitanya Das and Surya Kund Das)</t>
  </si>
  <si>
    <t xml:space="preserve">Radha Thakurani </t>
  </si>
  <si>
    <t>KwaZulu Spirit Fest</t>
  </si>
  <si>
    <t>BTGs</t>
  </si>
  <si>
    <t>Pavitra Das</t>
  </si>
  <si>
    <t>Bhaulasva Priti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</si>
</sst>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7" borderId="0" xfId="39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4"/>
              <c:layout>
                <c:manualLayout>
                  <c:x val="0"/>
                  <c:y val="1.54004113001185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E4C-416E-B874-D0F61ADE27BA}"/>
                </c:ext>
              </c:extLst>
            </c:dLbl>
            <c:dLbl>
              <c:idx val="6"/>
              <c:layout>
                <c:manualLayout>
                  <c:x val="-2.1886397370152813E-2"/>
                  <c:y val="5.08213572903910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E38-446F-83E7-C941866FD6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2023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6"/>
              <c:layout>
                <c:manualLayout>
                  <c:x val="-1.0026054414327223E-2"/>
                  <c:y val="-4.61897139076507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lt1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5263155821547818E-2"/>
                      <c:h val="1.9997494704744406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67A7-4AE3-9943-1B1EB65A06A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Summary!$C$27:$C$33</c:f>
              <c:numCache>
                <c:formatCode>General</c:formatCode>
                <c:ptCount val="7"/>
                <c:pt idx="0">
                  <c:v>3493</c:v>
                </c:pt>
                <c:pt idx="1">
                  <c:v>10995</c:v>
                </c:pt>
                <c:pt idx="2">
                  <c:v>4879</c:v>
                </c:pt>
                <c:pt idx="3" formatCode="0">
                  <c:v>3724</c:v>
                </c:pt>
                <c:pt idx="4">
                  <c:v>3136</c:v>
                </c:pt>
                <c:pt idx="5">
                  <c:v>4944</c:v>
                </c:pt>
                <c:pt idx="6">
                  <c:v>7255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July 2023 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(Summary!$A$4,Summary!$A$6,Summary!$A$8:$A$10,Summary!$A$12)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Kenya</c:v>
                </c:pt>
                <c:pt idx="3">
                  <c:v>Malawi</c:v>
                </c:pt>
                <c:pt idx="4">
                  <c:v>Mauritius</c:v>
                </c:pt>
                <c:pt idx="5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(Summary!$B$4,Summary!$B$6,Summary!$B$8:$B$10,Summary!$B$12)</c:f>
              <c:numCache>
                <c:formatCode>General</c:formatCode>
                <c:ptCount val="6"/>
                <c:pt idx="0">
                  <c:v>67</c:v>
                </c:pt>
                <c:pt idx="1">
                  <c:v>379</c:v>
                </c:pt>
                <c:pt idx="2" formatCode="0">
                  <c:v>1352</c:v>
                </c:pt>
                <c:pt idx="3">
                  <c:v>278</c:v>
                </c:pt>
                <c:pt idx="4">
                  <c:v>1346</c:v>
                </c:pt>
                <c:pt idx="5" formatCode="0">
                  <c:v>3833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(Summary!$A$4,Summary!$A$6,Summary!$A$8:$A$10,Summary!$A$12)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Kenya</c:v>
                </c:pt>
                <c:pt idx="3">
                  <c:v>Malawi</c:v>
                </c:pt>
                <c:pt idx="4">
                  <c:v>Mauritius</c:v>
                </c:pt>
                <c:pt idx="5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(Summary!$C$4,Summary!$C$6,Summary!$C$8:$C$10,Summary!$C$12)</c:f>
              <c:numCache>
                <c:formatCode>0.00</c:formatCode>
                <c:ptCount val="6"/>
                <c:pt idx="0">
                  <c:v>21</c:v>
                </c:pt>
                <c:pt idx="1">
                  <c:v>92.5</c:v>
                </c:pt>
                <c:pt idx="2">
                  <c:v>711.6</c:v>
                </c:pt>
                <c:pt idx="3">
                  <c:v>107.3</c:v>
                </c:pt>
                <c:pt idx="4">
                  <c:v>753.2</c:v>
                </c:pt>
                <c:pt idx="5">
                  <c:v>1723.3500000000001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2022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tabSelected="1" workbookViewId="0">
      <selection activeCell="J32" sqref="J32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86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100</v>
      </c>
      <c r="C9" s="98"/>
      <c r="D9" s="90"/>
      <c r="E9" s="90"/>
      <c r="F9" s="135"/>
      <c r="G9" s="136">
        <v>28</v>
      </c>
      <c r="H9" s="137"/>
      <c r="I9" s="138"/>
      <c r="J9" s="137"/>
      <c r="K9" s="136">
        <v>1</v>
      </c>
      <c r="L9" s="139"/>
      <c r="M9" s="136"/>
      <c r="N9" s="137">
        <v>1</v>
      </c>
      <c r="O9" s="96">
        <f t="shared" ref="O9:O16" si="0">SUM(F9:N9)</f>
        <v>30</v>
      </c>
      <c r="P9" s="97">
        <f>(D9*$D$5)+(E9*$E$5)+(F9*$F$5)+(G9*$G$5)+(H9*$H$5)+(I9*$I$5)+(J9*$J$5)+(K9*$K$5)+(L9*$L$5)+(M9*$M$5)+(N9*$N$5)</f>
        <v>10</v>
      </c>
    </row>
    <row r="10" spans="2:16">
      <c r="B10" s="89" t="s">
        <v>101</v>
      </c>
      <c r="C10" s="98"/>
      <c r="D10" s="90"/>
      <c r="E10" s="90"/>
      <c r="F10" s="113"/>
      <c r="G10" s="114">
        <v>13</v>
      </c>
      <c r="H10" s="115"/>
      <c r="I10" s="94"/>
      <c r="J10" s="115"/>
      <c r="K10" s="114"/>
      <c r="L10" s="95"/>
      <c r="M10" s="114"/>
      <c r="N10" s="115"/>
      <c r="O10" s="96">
        <f t="shared" si="0"/>
        <v>13</v>
      </c>
      <c r="P10" s="97">
        <f>(D10*$D$5)+(E10*$E$5)+(F10*$F$5)+(G10*$G$5)+(H10*$H$5)+(I10*$I$5)+(J10*$J$5)+(K10*$K$5)+(L10*$L$5)+(M10*$M$5)+(N10*$N$5)</f>
        <v>3.25</v>
      </c>
    </row>
    <row r="11" spans="2:16">
      <c r="B11" s="89" t="s">
        <v>102</v>
      </c>
      <c r="C11" s="98"/>
      <c r="D11" s="90"/>
      <c r="E11" s="90"/>
      <c r="F11" s="113"/>
      <c r="G11" s="114">
        <v>18</v>
      </c>
      <c r="H11" s="115"/>
      <c r="I11" s="94"/>
      <c r="J11" s="115"/>
      <c r="K11" s="114"/>
      <c r="L11" s="95"/>
      <c r="M11" s="114"/>
      <c r="N11" s="115"/>
      <c r="O11" s="96">
        <f t="shared" si="0"/>
        <v>18</v>
      </c>
      <c r="P11" s="97">
        <f t="shared" ref="P11:P16" si="1">(F11*$F$5)+(G11*$G$5)+(H11*$H$5)+(I11*$I$5)+(J11*$J$5)+(K11*$K$5)+(L11*$L$5)+(M11*$M$5)+(N11*$N$5)</f>
        <v>4.5</v>
      </c>
    </row>
    <row r="12" spans="2:16">
      <c r="B12" s="89" t="s">
        <v>103</v>
      </c>
      <c r="C12" s="98"/>
      <c r="D12" s="90"/>
      <c r="E12" s="90"/>
      <c r="F12" s="113"/>
      <c r="G12" s="114">
        <v>5</v>
      </c>
      <c r="H12" s="115"/>
      <c r="I12" s="94"/>
      <c r="J12" s="115"/>
      <c r="K12" s="114"/>
      <c r="L12" s="95"/>
      <c r="M12" s="114"/>
      <c r="N12" s="115">
        <v>1</v>
      </c>
      <c r="O12" s="96">
        <f t="shared" si="0"/>
        <v>6</v>
      </c>
      <c r="P12" s="97">
        <f t="shared" si="1"/>
        <v>3.25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>
      <c r="B17" s="99" t="s">
        <v>21</v>
      </c>
      <c r="C17" s="99">
        <f t="shared" ref="C17:P17" si="2">SUM(C9:C16)</f>
        <v>0</v>
      </c>
      <c r="D17" s="99">
        <f t="shared" si="2"/>
        <v>0</v>
      </c>
      <c r="E17" s="99">
        <f t="shared" si="2"/>
        <v>0</v>
      </c>
      <c r="F17" s="99">
        <f t="shared" si="2"/>
        <v>0</v>
      </c>
      <c r="G17" s="99">
        <f t="shared" si="2"/>
        <v>64</v>
      </c>
      <c r="H17" s="99">
        <f t="shared" si="2"/>
        <v>0</v>
      </c>
      <c r="I17" s="99">
        <f t="shared" si="2"/>
        <v>0</v>
      </c>
      <c r="J17" s="99">
        <f t="shared" si="2"/>
        <v>0</v>
      </c>
      <c r="K17" s="99">
        <f t="shared" si="2"/>
        <v>1</v>
      </c>
      <c r="L17" s="99">
        <f t="shared" si="2"/>
        <v>0</v>
      </c>
      <c r="M17" s="99">
        <f t="shared" si="2"/>
        <v>0</v>
      </c>
      <c r="N17" s="99">
        <f t="shared" si="2"/>
        <v>2</v>
      </c>
      <c r="O17" s="99">
        <f t="shared" si="2"/>
        <v>67</v>
      </c>
      <c r="P17" s="99">
        <f t="shared" si="2"/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2:16" ht="13.2">
      <c r="B1" s="2" t="s">
        <v>75</v>
      </c>
    </row>
    <row r="2" spans="2:16" ht="13.2">
      <c r="B2" s="2" t="s">
        <v>90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146</v>
      </c>
      <c r="C8" s="98"/>
      <c r="D8" s="90"/>
      <c r="E8" s="90"/>
      <c r="F8" s="113">
        <v>200</v>
      </c>
      <c r="G8" s="114">
        <v>80</v>
      </c>
      <c r="H8" s="115"/>
      <c r="I8" s="94">
        <v>50</v>
      </c>
      <c r="J8" s="115"/>
      <c r="K8" s="114"/>
      <c r="L8" s="95"/>
      <c r="M8" s="114"/>
      <c r="N8" s="115">
        <v>5</v>
      </c>
      <c r="O8" s="96">
        <f t="shared" ref="O8:O9" si="0">SUM(F8:N8)</f>
        <v>335</v>
      </c>
      <c r="P8" s="97">
        <f>(D8*$D$4)+(E8*$E$4)+(F8*$F$4)+(G8*$G$4)+(H8*$H$4)+(I8*$I$4)+(J8*$J$4)+(K8*$K$4)+(L8*$L$4)+(M8*$M$4)+(N8*$N$4)</f>
        <v>75</v>
      </c>
    </row>
    <row r="9" spans="2:16">
      <c r="B9" s="89" t="s">
        <v>147</v>
      </c>
      <c r="C9" s="98"/>
      <c r="D9" s="90"/>
      <c r="E9" s="90"/>
      <c r="F9" s="113">
        <v>20</v>
      </c>
      <c r="G9" s="114">
        <v>10</v>
      </c>
      <c r="H9" s="115"/>
      <c r="I9" s="94">
        <v>10</v>
      </c>
      <c r="J9" s="115"/>
      <c r="K9" s="114"/>
      <c r="L9" s="95"/>
      <c r="M9" s="114"/>
      <c r="N9" s="115">
        <v>4</v>
      </c>
      <c r="O9" s="96">
        <f t="shared" si="0"/>
        <v>44</v>
      </c>
      <c r="P9" s="97">
        <f t="shared" ref="P9" si="1">(D9*$D$4)+(E9*$E$4)+(F9*$F$4)+(G9*$G$4)+(H9*$H$4)+(I9*$I$4)+(J9*$J$4)+(K9*$K$4)+(L9*$L$4)+(M9*$M$4)+(N9*$N$4)</f>
        <v>17.5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220</v>
      </c>
      <c r="G10" s="99">
        <f t="shared" si="2"/>
        <v>90</v>
      </c>
      <c r="H10" s="99">
        <f t="shared" si="2"/>
        <v>0</v>
      </c>
      <c r="I10" s="99">
        <f t="shared" si="2"/>
        <v>60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9</v>
      </c>
      <c r="O10" s="99">
        <f t="shared" si="2"/>
        <v>379</v>
      </c>
      <c r="P10" s="179">
        <f t="shared" si="2"/>
        <v>92.5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48</v>
      </c>
    </row>
    <row r="3" spans="2:16" ht="13.2">
      <c r="B3" s="2" t="s">
        <v>85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4"/>
  <sheetViews>
    <sheetView workbookViewId="0">
      <selection activeCell="O44" sqref="O4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90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91</v>
      </c>
      <c r="C8" s="134"/>
      <c r="D8" s="47"/>
      <c r="E8" s="48"/>
      <c r="F8" s="49"/>
      <c r="G8" s="53">
        <v>337</v>
      </c>
      <c r="H8" s="54"/>
      <c r="I8" s="55">
        <v>15</v>
      </c>
      <c r="J8" s="54"/>
      <c r="K8" s="53"/>
      <c r="L8" s="56"/>
      <c r="M8" s="53"/>
      <c r="N8" s="54">
        <v>15</v>
      </c>
      <c r="O8" s="110">
        <f t="shared" ref="O8" si="0">SUM(F8:N8)</f>
        <v>367</v>
      </c>
      <c r="P8" s="36">
        <f t="shared" ref="P8" si="1">(D8*$D$4)+(E8*$E$4)+(F8*$F$4)+(G8*$G$4)+(H8*$H$4)+(I8*$I$4)+(J8*$J$4)+(K8*$K$4)+(L8*$L$4)+(M8*$M$4)+(N8*$N$4)</f>
        <v>121.75</v>
      </c>
    </row>
    <row r="9" spans="2:16">
      <c r="B9" s="52" t="s">
        <v>92</v>
      </c>
      <c r="C9" s="134"/>
      <c r="D9" s="47"/>
      <c r="E9" s="48"/>
      <c r="F9" s="49"/>
      <c r="G9" s="53">
        <v>750</v>
      </c>
      <c r="H9" s="54"/>
      <c r="I9" s="55">
        <v>92</v>
      </c>
      <c r="J9" s="54"/>
      <c r="K9" s="53"/>
      <c r="L9" s="56"/>
      <c r="M9" s="53"/>
      <c r="N9" s="54">
        <v>60</v>
      </c>
      <c r="O9" s="110">
        <f t="shared" ref="O9:O10" si="2">SUM(F9:N9)</f>
        <v>902</v>
      </c>
      <c r="P9" s="36">
        <f t="shared" ref="P9:P11" si="3">(D9*$D$4)+(E9*$E$4)+(F9*$F$4)+(G9*$G$4)+(H9*$H$4)+(I9*$I$4)+(J9*$J$4)+(K9*$K$4)+(L9*$L$4)+(M9*$M$4)+(N9*$N$4)</f>
        <v>353.5</v>
      </c>
    </row>
    <row r="10" spans="2:16">
      <c r="B10" s="52" t="s">
        <v>93</v>
      </c>
      <c r="C10" s="134"/>
      <c r="D10" s="47"/>
      <c r="E10" s="48"/>
      <c r="F10" s="49">
        <v>6</v>
      </c>
      <c r="G10" s="53">
        <v>11</v>
      </c>
      <c r="H10" s="54"/>
      <c r="I10" s="55">
        <v>2</v>
      </c>
      <c r="J10" s="54"/>
      <c r="K10" s="53">
        <v>4</v>
      </c>
      <c r="L10" s="56"/>
      <c r="M10" s="53"/>
      <c r="N10" s="54">
        <v>6</v>
      </c>
      <c r="O10" s="110">
        <f t="shared" si="2"/>
        <v>29</v>
      </c>
      <c r="P10" s="36">
        <f t="shared" si="3"/>
        <v>20.350000000000001</v>
      </c>
    </row>
    <row r="11" spans="2:16">
      <c r="B11" s="52" t="s">
        <v>94</v>
      </c>
      <c r="C11" s="134"/>
      <c r="D11" s="47"/>
      <c r="E11" s="48">
        <v>3</v>
      </c>
      <c r="F11" s="49"/>
      <c r="G11" s="53"/>
      <c r="H11" s="54"/>
      <c r="I11" s="55"/>
      <c r="J11" s="54"/>
      <c r="K11" s="53"/>
      <c r="L11" s="56"/>
      <c r="M11" s="53"/>
      <c r="N11" s="54"/>
      <c r="O11" s="110">
        <f>SUM(F11:N11)+(E11*18)+(D11*9)</f>
        <v>54</v>
      </c>
      <c r="P11" s="36">
        <f t="shared" si="3"/>
        <v>216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ref="O12" si="4">SUM(F12:N12)</f>
        <v>0</v>
      </c>
      <c r="P12" s="36">
        <f t="shared" ref="P12" si="5">(D12*$D$4)+(E12*$E$4)+(F12*$F$4)+(G12*$G$4)+(H12*$H$4)+(I12*$I$4)+(J12*$J$4)+(K12*$K$4)+(L12*$L$4)+(M12*$M$4)+(N12*$N$4)</f>
        <v>0</v>
      </c>
    </row>
    <row r="13" spans="2:16" ht="10.8" thickBot="1">
      <c r="B13" s="37" t="s">
        <v>21</v>
      </c>
      <c r="C13" s="37">
        <f t="shared" ref="C13:P13" si="6">SUM(C8:C12)</f>
        <v>0</v>
      </c>
      <c r="D13" s="37">
        <f t="shared" si="6"/>
        <v>0</v>
      </c>
      <c r="E13" s="37">
        <f t="shared" si="6"/>
        <v>3</v>
      </c>
      <c r="F13" s="37">
        <f t="shared" si="6"/>
        <v>6</v>
      </c>
      <c r="G13" s="37">
        <f t="shared" si="6"/>
        <v>1098</v>
      </c>
      <c r="H13" s="37">
        <f t="shared" si="6"/>
        <v>0</v>
      </c>
      <c r="I13" s="37">
        <f t="shared" si="6"/>
        <v>109</v>
      </c>
      <c r="J13" s="37">
        <f t="shared" si="6"/>
        <v>0</v>
      </c>
      <c r="K13" s="37">
        <f t="shared" si="6"/>
        <v>4</v>
      </c>
      <c r="L13" s="37">
        <f t="shared" si="6"/>
        <v>0</v>
      </c>
      <c r="M13" s="37">
        <f t="shared" si="6"/>
        <v>0</v>
      </c>
      <c r="N13" s="37">
        <f t="shared" si="6"/>
        <v>81</v>
      </c>
      <c r="O13" s="37">
        <f t="shared" si="6"/>
        <v>1352</v>
      </c>
      <c r="P13" s="37">
        <f t="shared" si="6"/>
        <v>711.6</v>
      </c>
    </row>
    <row r="14" spans="2:16">
      <c r="F14" s="38"/>
      <c r="G14" s="38"/>
      <c r="H14" s="38"/>
      <c r="I14" s="38"/>
      <c r="J14" s="38"/>
      <c r="K14" s="38"/>
      <c r="L14" s="38"/>
      <c r="M14" s="38"/>
      <c r="N14" s="38"/>
    </row>
    <row r="15" spans="2:16" hidden="1"/>
    <row r="16" spans="2:16" ht="10.8" hidden="1" thickBot="1">
      <c r="B16" s="32" t="s">
        <v>77</v>
      </c>
      <c r="C16" s="32"/>
      <c r="D16" s="32"/>
      <c r="E16" s="32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4"/>
    </row>
    <row r="17" spans="2:16" ht="12" hidden="1" customHeight="1">
      <c r="B17" s="148"/>
      <c r="C17" s="47"/>
      <c r="D17" s="48"/>
      <c r="E17" s="48"/>
      <c r="F17" s="152"/>
      <c r="G17" s="149"/>
      <c r="H17" s="54"/>
      <c r="I17" s="150"/>
      <c r="J17" s="54"/>
      <c r="K17" s="149"/>
      <c r="L17" s="151"/>
      <c r="M17" s="53"/>
      <c r="N17" s="103"/>
      <c r="O17" s="35">
        <f>SUM(F17:N17)</f>
        <v>0</v>
      </c>
      <c r="P17" s="36">
        <f t="shared" ref="P17:P18" si="7">(D17*$D$4)+(E17*$E$4)+(F17*$F$4)+(G17*$G$4)+(H17*$H$4)+(I17*$I$4)+(J17*$J$4)+(K17*$K$4)+(L17*$L$4)+(M17*$M$4)+(N17*$N$4)</f>
        <v>0</v>
      </c>
    </row>
    <row r="18" spans="2:16" hidden="1">
      <c r="B18" s="148"/>
      <c r="C18" s="47"/>
      <c r="D18" s="48"/>
      <c r="E18" s="48"/>
      <c r="F18" s="104"/>
      <c r="G18" s="106"/>
      <c r="H18" s="105"/>
      <c r="I18" s="106"/>
      <c r="J18" s="107"/>
      <c r="K18" s="106"/>
      <c r="L18" s="107"/>
      <c r="M18" s="108"/>
      <c r="N18" s="103"/>
      <c r="O18" s="35">
        <f>SUM(F18:N18)</f>
        <v>0</v>
      </c>
      <c r="P18" s="36">
        <f t="shared" si="7"/>
        <v>0</v>
      </c>
    </row>
    <row r="19" spans="2:16" ht="10.8" hidden="1" thickBot="1">
      <c r="B19" s="37" t="s">
        <v>21</v>
      </c>
      <c r="C19" s="37">
        <f t="shared" ref="C19:P19" si="8">SUM(C17:C18)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109">
        <f t="shared" si="8"/>
        <v>0</v>
      </c>
    </row>
    <row r="20" spans="2:16" hidden="1"/>
    <row r="21" spans="2:16" hidden="1"/>
    <row r="22" spans="2:16" ht="10.8" hidden="1" thickBot="1">
      <c r="B22" s="32" t="s">
        <v>36</v>
      </c>
      <c r="C22" s="32"/>
      <c r="D22" s="32"/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4"/>
      <c r="P22" s="34"/>
    </row>
    <row r="23" spans="2:16" ht="12" hidden="1" customHeight="1">
      <c r="B23" s="148"/>
      <c r="C23" s="47"/>
      <c r="D23" s="48"/>
      <c r="E23" s="48"/>
      <c r="F23" s="152"/>
      <c r="G23" s="149"/>
      <c r="H23" s="54"/>
      <c r="I23" s="150"/>
      <c r="J23" s="54"/>
      <c r="K23" s="149"/>
      <c r="L23" s="151"/>
      <c r="M23" s="53"/>
      <c r="N23" s="103"/>
      <c r="O23" s="35">
        <f>SUM(F23:N23)</f>
        <v>0</v>
      </c>
      <c r="P23" s="36">
        <f t="shared" ref="P23:P24" si="9">(D23*$D$4)+(E23*$E$4)+(F23*$F$4)+(G23*$G$4)+(H23*$H$4)+(I23*$I$4)+(J23*$J$4)+(K23*$K$4)+(L23*$L$4)+(M23*$M$4)+(N23*$N$4)</f>
        <v>0</v>
      </c>
    </row>
    <row r="24" spans="2:16" hidden="1">
      <c r="B24" s="148"/>
      <c r="C24" s="47"/>
      <c r="D24" s="48"/>
      <c r="E24" s="48"/>
      <c r="F24" s="104"/>
      <c r="G24" s="106"/>
      <c r="H24" s="105"/>
      <c r="I24" s="106"/>
      <c r="J24" s="107"/>
      <c r="K24" s="106"/>
      <c r="L24" s="107"/>
      <c r="M24" s="108"/>
      <c r="N24" s="103"/>
      <c r="O24" s="35">
        <f>SUM(F24:N24)</f>
        <v>0</v>
      </c>
      <c r="P24" s="36">
        <f t="shared" si="9"/>
        <v>0</v>
      </c>
    </row>
    <row r="25" spans="2:16" ht="10.8" hidden="1" thickBot="1">
      <c r="B25" s="37" t="s">
        <v>21</v>
      </c>
      <c r="C25" s="37">
        <f t="shared" ref="C25:P25" si="10">SUM(C23:C24)</f>
        <v>0</v>
      </c>
      <c r="D25" s="37">
        <f t="shared" si="10"/>
        <v>0</v>
      </c>
      <c r="E25" s="37">
        <f t="shared" si="10"/>
        <v>0</v>
      </c>
      <c r="F25" s="37">
        <f t="shared" si="10"/>
        <v>0</v>
      </c>
      <c r="G25" s="37">
        <f t="shared" si="10"/>
        <v>0</v>
      </c>
      <c r="H25" s="37">
        <f t="shared" si="10"/>
        <v>0</v>
      </c>
      <c r="I25" s="37">
        <f t="shared" si="10"/>
        <v>0</v>
      </c>
      <c r="J25" s="37">
        <f t="shared" si="10"/>
        <v>0</v>
      </c>
      <c r="K25" s="37">
        <f t="shared" si="10"/>
        <v>0</v>
      </c>
      <c r="L25" s="37">
        <f t="shared" si="10"/>
        <v>0</v>
      </c>
      <c r="M25" s="37">
        <f t="shared" si="10"/>
        <v>0</v>
      </c>
      <c r="N25" s="37">
        <f t="shared" si="10"/>
        <v>0</v>
      </c>
      <c r="O25" s="37">
        <f t="shared" si="10"/>
        <v>0</v>
      </c>
      <c r="P25" s="109">
        <f t="shared" si="10"/>
        <v>0</v>
      </c>
    </row>
    <row r="26" spans="2:16" hidden="1"/>
    <row r="27" spans="2:16" hidden="1"/>
    <row r="28" spans="2:16" ht="10.8" hidden="1" thickBot="1">
      <c r="B28" s="32" t="s">
        <v>37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 hidden="1">
      <c r="B29" s="52"/>
      <c r="C29" s="5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>SUM(F29:N29)</f>
        <v>0</v>
      </c>
      <c r="P29" s="36">
        <f t="shared" ref="P29:P31" si="11">(D29*$D$4)+(E29*$E$4)+(F29*$F$4)+(G29*$G$4)+(H29*$H$4)+(I29*$I$4)+(J29*$J$4)+(K29*$K$4)+(L29*$L$4)+(M29*$M$4)+(N29*$N$4)</f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si="11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SUM(C31:N31)</f>
        <v>0</v>
      </c>
      <c r="P31" s="36">
        <f t="shared" si="11"/>
        <v>0</v>
      </c>
    </row>
    <row r="32" spans="2:16" ht="10.8" hidden="1" thickBot="1">
      <c r="B32" s="37" t="s">
        <v>21</v>
      </c>
      <c r="C32" s="37">
        <f>SUM(C29:C30)</f>
        <v>0</v>
      </c>
      <c r="D32" s="37">
        <f>SUM(D29:D30)</f>
        <v>0</v>
      </c>
      <c r="E32" s="37">
        <f>SUM(E29:E30)</f>
        <v>0</v>
      </c>
      <c r="F32" s="37">
        <f t="shared" ref="F32:P32" si="12">SUM(F29:F31)</f>
        <v>0</v>
      </c>
      <c r="G32" s="37">
        <f t="shared" si="12"/>
        <v>0</v>
      </c>
      <c r="H32" s="37">
        <f t="shared" si="12"/>
        <v>0</v>
      </c>
      <c r="I32" s="37">
        <f t="shared" si="12"/>
        <v>0</v>
      </c>
      <c r="J32" s="37">
        <f t="shared" si="12"/>
        <v>0</v>
      </c>
      <c r="K32" s="37">
        <f t="shared" si="12"/>
        <v>0</v>
      </c>
      <c r="L32" s="37">
        <f t="shared" si="12"/>
        <v>0</v>
      </c>
      <c r="M32" s="37">
        <f t="shared" si="12"/>
        <v>0</v>
      </c>
      <c r="N32" s="37">
        <f t="shared" si="12"/>
        <v>0</v>
      </c>
      <c r="O32" s="37">
        <f t="shared" si="12"/>
        <v>0</v>
      </c>
      <c r="P32" s="109">
        <f t="shared" si="12"/>
        <v>0</v>
      </c>
    </row>
    <row r="33" spans="2:16"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6"/>
    </row>
    <row r="34" spans="2:16">
      <c r="N34" s="112" t="s">
        <v>28</v>
      </c>
      <c r="O34" s="111">
        <f>SUM(O19+O13+O25+O32)</f>
        <v>1352</v>
      </c>
      <c r="P34" s="180">
        <f>SUM(P19+P13+P25+P32)</f>
        <v>711.6</v>
      </c>
    </row>
  </sheetData>
  <pageMargins left="0.7" right="0.7" top="0.75" bottom="0.75" header="0.3" footer="0.3"/>
  <pageSetup paperSize="9" orientation="portrait" r:id="rId1"/>
  <ignoredErrors>
    <ignoredError sqref="O8" formulaRange="1"/>
    <ignoredError sqref="O11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M23" sqref="M23"/>
    </sheetView>
  </sheetViews>
  <sheetFormatPr defaultColWidth="9.109375" defaultRowHeight="10.199999999999999"/>
  <cols>
    <col min="1" max="1" width="3.109375" style="1" customWidth="1"/>
    <col min="2" max="2" width="24.77734375" style="1" bestFit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83</v>
      </c>
    </row>
    <row r="3" spans="2:16" ht="13.2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95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>
        <v>1</v>
      </c>
      <c r="O9" s="96">
        <f t="shared" ref="O9:O16" si="0">SUM(F9:N9)</f>
        <v>1</v>
      </c>
      <c r="P9" s="36">
        <f>(D9*$D$5)+(E9*$E$5)+(F9*$F$5)+(G9*$G$5)+(H9*$H$5)+(I9*$I$5)+(J9*$J$5)+(K9*$K$5)+(L9*$L$5)+(M9*$M$5)+(N9*$N$5)</f>
        <v>2</v>
      </c>
    </row>
    <row r="10" spans="2:16">
      <c r="B10" s="89" t="s">
        <v>96</v>
      </c>
      <c r="C10" s="98"/>
      <c r="D10" s="90"/>
      <c r="E10" s="90"/>
      <c r="F10" s="113">
        <v>3</v>
      </c>
      <c r="G10" s="114">
        <v>110</v>
      </c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113</v>
      </c>
      <c r="P10" s="36">
        <f t="shared" ref="P10:P13" si="2">(D10*$D$5)+(E10*$E$5)+(F10*$F$5)+(G10*$G$5)+(H10*$H$5)+(I10*$I$5)+(J10*$J$5)+(K10*$K$5)+(L10*$L$5)+(M10*$M$5)+(N10*$N$5)</f>
        <v>27.8</v>
      </c>
    </row>
    <row r="11" spans="2:16">
      <c r="B11" s="89" t="s">
        <v>97</v>
      </c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>
        <v>18</v>
      </c>
      <c r="O11" s="96">
        <f t="shared" si="1"/>
        <v>18</v>
      </c>
      <c r="P11" s="36">
        <f t="shared" si="2"/>
        <v>36</v>
      </c>
    </row>
    <row r="12" spans="2:16">
      <c r="B12" s="89" t="s">
        <v>98</v>
      </c>
      <c r="C12" s="98"/>
      <c r="D12" s="90"/>
      <c r="E12" s="90"/>
      <c r="F12" s="113"/>
      <c r="G12" s="114">
        <v>79</v>
      </c>
      <c r="H12" s="115"/>
      <c r="I12" s="94">
        <v>3</v>
      </c>
      <c r="J12" s="115"/>
      <c r="K12" s="114"/>
      <c r="L12" s="95"/>
      <c r="M12" s="114"/>
      <c r="N12" s="115"/>
      <c r="O12" s="96">
        <f t="shared" si="1"/>
        <v>82</v>
      </c>
      <c r="P12" s="36">
        <f t="shared" si="2"/>
        <v>21.25</v>
      </c>
    </row>
    <row r="13" spans="2:16">
      <c r="B13" s="89" t="s">
        <v>99</v>
      </c>
      <c r="C13" s="98"/>
      <c r="D13" s="90"/>
      <c r="E13" s="90"/>
      <c r="F13" s="113"/>
      <c r="G13" s="114">
        <v>10</v>
      </c>
      <c r="H13" s="115"/>
      <c r="I13" s="94">
        <v>2</v>
      </c>
      <c r="J13" s="115"/>
      <c r="K13" s="114"/>
      <c r="L13" s="95"/>
      <c r="M13" s="114"/>
      <c r="N13" s="115">
        <v>1</v>
      </c>
      <c r="O13" s="96">
        <f t="shared" si="1"/>
        <v>13</v>
      </c>
      <c r="P13" s="36">
        <f t="shared" si="2"/>
        <v>5.5</v>
      </c>
    </row>
    <row r="14" spans="2:16">
      <c r="B14" s="89" t="s">
        <v>73</v>
      </c>
      <c r="C14" s="98"/>
      <c r="D14" s="90"/>
      <c r="E14" s="90"/>
      <c r="F14" s="113"/>
      <c r="G14" s="114">
        <v>43</v>
      </c>
      <c r="H14" s="115"/>
      <c r="I14" s="94">
        <v>8</v>
      </c>
      <c r="J14" s="115"/>
      <c r="K14" s="114"/>
      <c r="L14" s="95"/>
      <c r="M14" s="114"/>
      <c r="N14" s="115"/>
      <c r="O14" s="96">
        <f t="shared" si="0"/>
        <v>51</v>
      </c>
      <c r="P14" s="36">
        <f t="shared" ref="P14:P15" si="3">(D14*$D$5)+(E14*$E$5)+(F14*$F$5)+(G14*$G$5)+(H14*$H$5)+(I14*$I$5)+(J14*$J$5)+(K14*$K$5)+(L14*$L$5)+(M14*$M$5)+(N14*$N$5)</f>
        <v>14.75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3</v>
      </c>
      <c r="G17" s="99">
        <f t="shared" si="5"/>
        <v>242</v>
      </c>
      <c r="H17" s="99">
        <f t="shared" si="5"/>
        <v>0</v>
      </c>
      <c r="I17" s="99">
        <f t="shared" si="5"/>
        <v>13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20</v>
      </c>
      <c r="O17" s="99">
        <f t="shared" si="5"/>
        <v>278</v>
      </c>
      <c r="P17" s="99">
        <f t="shared" si="5"/>
        <v>107.3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55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6" sqref="B16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90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104</v>
      </c>
      <c r="C7" s="147"/>
      <c r="D7" s="141"/>
      <c r="E7" s="141"/>
      <c r="F7" s="142">
        <v>3</v>
      </c>
      <c r="G7" s="143">
        <v>336</v>
      </c>
      <c r="H7" s="144"/>
      <c r="I7" s="145"/>
      <c r="J7" s="144"/>
      <c r="K7" s="143">
        <v>2</v>
      </c>
      <c r="L7" s="146"/>
      <c r="M7" s="143">
        <v>78</v>
      </c>
      <c r="N7" s="144"/>
      <c r="O7" s="35">
        <f t="shared" ref="O7:O9" si="0">SUM(F7:N7)</f>
        <v>419</v>
      </c>
      <c r="P7" s="36">
        <f>(D7*$D$3)+(E7*$E$3)+(F7*$F$3)+(G7*$G$3)+(H7*$H$3)+(I7*$I$3)+(J7*$J$3)+(K7*$K$3)+(L7*$L$3)+(M7*$M$3)+(N7*$N$3)</f>
        <v>242.3</v>
      </c>
    </row>
    <row r="8" spans="2:16">
      <c r="B8" s="52" t="s">
        <v>105</v>
      </c>
      <c r="C8" s="147"/>
      <c r="D8" s="141"/>
      <c r="E8" s="141"/>
      <c r="F8" s="142"/>
      <c r="G8" s="143">
        <v>400</v>
      </c>
      <c r="H8" s="144"/>
      <c r="I8" s="145"/>
      <c r="J8" s="144"/>
      <c r="K8" s="143"/>
      <c r="L8" s="146"/>
      <c r="M8" s="143">
        <v>20</v>
      </c>
      <c r="N8" s="144"/>
      <c r="O8" s="35">
        <f t="shared" si="0"/>
        <v>420</v>
      </c>
      <c r="P8" s="36">
        <f t="shared" ref="P8:P27" si="1">(D8*$D$3)+(E8*$E$3)+(F8*$F$3)+(G8*$G$3)+(H8*$H$3)+(I8*$I$3)+(J8*$J$3)+(K8*$K$3)+(L8*$L$3)+(M8*$M$3)+(N8*$N$3)</f>
        <v>140</v>
      </c>
    </row>
    <row r="9" spans="2:16">
      <c r="B9" s="52" t="s">
        <v>106</v>
      </c>
      <c r="C9" s="147"/>
      <c r="D9" s="141"/>
      <c r="E9" s="141"/>
      <c r="F9" s="142"/>
      <c r="G9" s="143">
        <v>50</v>
      </c>
      <c r="H9" s="144"/>
      <c r="I9" s="145"/>
      <c r="J9" s="144"/>
      <c r="K9" s="143"/>
      <c r="L9" s="146"/>
      <c r="M9" s="143">
        <v>40</v>
      </c>
      <c r="N9" s="144"/>
      <c r="O9" s="35">
        <f t="shared" si="0"/>
        <v>90</v>
      </c>
      <c r="P9" s="36">
        <f t="shared" si="1"/>
        <v>92.5</v>
      </c>
    </row>
    <row r="10" spans="2:16">
      <c r="B10" s="52" t="s">
        <v>107</v>
      </c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>
        <v>40</v>
      </c>
      <c r="N10" s="144"/>
      <c r="O10" s="35">
        <f t="shared" ref="O10:O12" si="2">SUM(F10:N10)</f>
        <v>40</v>
      </c>
      <c r="P10" s="36">
        <f t="shared" si="1"/>
        <v>80</v>
      </c>
    </row>
    <row r="11" spans="2:16">
      <c r="B11" s="52" t="s">
        <v>108</v>
      </c>
      <c r="C11" s="147"/>
      <c r="D11" s="141"/>
      <c r="E11" s="141"/>
      <c r="F11" s="142"/>
      <c r="G11" s="143">
        <v>1</v>
      </c>
      <c r="H11" s="144"/>
      <c r="I11" s="145">
        <v>1</v>
      </c>
      <c r="J11" s="144"/>
      <c r="K11" s="143">
        <v>1</v>
      </c>
      <c r="L11" s="146"/>
      <c r="M11" s="143">
        <v>17</v>
      </c>
      <c r="N11" s="144"/>
      <c r="O11" s="35">
        <f t="shared" si="2"/>
        <v>20</v>
      </c>
      <c r="P11" s="36">
        <f t="shared" si="1"/>
        <v>35.75</v>
      </c>
    </row>
    <row r="12" spans="2:16">
      <c r="B12" s="52" t="s">
        <v>109</v>
      </c>
      <c r="C12" s="147"/>
      <c r="D12" s="141"/>
      <c r="E12" s="141"/>
      <c r="F12" s="142"/>
      <c r="G12" s="143">
        <v>120</v>
      </c>
      <c r="H12" s="144"/>
      <c r="I12" s="145"/>
      <c r="J12" s="144"/>
      <c r="K12" s="143"/>
      <c r="L12" s="146"/>
      <c r="M12" s="143"/>
      <c r="N12" s="144"/>
      <c r="O12" s="35">
        <f t="shared" si="2"/>
        <v>120</v>
      </c>
      <c r="P12" s="36">
        <f t="shared" si="1"/>
        <v>30</v>
      </c>
    </row>
    <row r="13" spans="2:16">
      <c r="B13" s="52" t="s">
        <v>110</v>
      </c>
      <c r="C13" s="147"/>
      <c r="D13" s="141"/>
      <c r="E13" s="141"/>
      <c r="F13" s="142"/>
      <c r="G13" s="143">
        <v>50</v>
      </c>
      <c r="H13" s="144"/>
      <c r="I13" s="145"/>
      <c r="J13" s="144"/>
      <c r="K13" s="143"/>
      <c r="L13" s="146"/>
      <c r="M13" s="143">
        <v>5</v>
      </c>
      <c r="N13" s="144"/>
      <c r="O13" s="35">
        <f t="shared" ref="O13:O19" si="3">SUM(F13:N13)</f>
        <v>55</v>
      </c>
      <c r="P13" s="36">
        <f t="shared" si="1"/>
        <v>22.5</v>
      </c>
    </row>
    <row r="14" spans="2:16">
      <c r="B14" s="140" t="s">
        <v>111</v>
      </c>
      <c r="C14" s="147"/>
      <c r="D14" s="141"/>
      <c r="E14" s="141"/>
      <c r="F14" s="142">
        <v>2</v>
      </c>
      <c r="G14" s="143">
        <v>8</v>
      </c>
      <c r="H14" s="144"/>
      <c r="I14" s="145">
        <v>1</v>
      </c>
      <c r="J14" s="144"/>
      <c r="K14" s="143"/>
      <c r="L14" s="146"/>
      <c r="M14" s="143">
        <v>9</v>
      </c>
      <c r="N14" s="144"/>
      <c r="O14" s="35">
        <f t="shared" si="3"/>
        <v>20</v>
      </c>
      <c r="P14" s="36">
        <f t="shared" si="1"/>
        <v>20.7</v>
      </c>
    </row>
    <row r="15" spans="2:16">
      <c r="B15" s="140" t="s">
        <v>112</v>
      </c>
      <c r="C15" s="147"/>
      <c r="D15" s="141"/>
      <c r="E15" s="141"/>
      <c r="F15" s="142"/>
      <c r="G15" s="143">
        <v>30</v>
      </c>
      <c r="H15" s="144"/>
      <c r="I15" s="145">
        <v>4</v>
      </c>
      <c r="J15" s="144"/>
      <c r="K15" s="143"/>
      <c r="L15" s="146"/>
      <c r="M15" s="143">
        <v>2</v>
      </c>
      <c r="N15" s="144"/>
      <c r="O15" s="35">
        <f t="shared" si="3"/>
        <v>36</v>
      </c>
      <c r="P15" s="36">
        <f t="shared" si="1"/>
        <v>13.5</v>
      </c>
    </row>
    <row r="16" spans="2:16">
      <c r="B16" s="52" t="s">
        <v>113</v>
      </c>
      <c r="C16" s="147"/>
      <c r="D16" s="141"/>
      <c r="E16" s="141"/>
      <c r="F16" s="142"/>
      <c r="G16" s="143">
        <v>47</v>
      </c>
      <c r="H16" s="144"/>
      <c r="I16" s="145"/>
      <c r="J16" s="144"/>
      <c r="K16" s="143">
        <v>1</v>
      </c>
      <c r="L16" s="146"/>
      <c r="M16" s="143"/>
      <c r="N16" s="144"/>
      <c r="O16" s="35">
        <f t="shared" si="3"/>
        <v>48</v>
      </c>
      <c r="P16" s="36">
        <f t="shared" si="1"/>
        <v>12.75</v>
      </c>
    </row>
    <row r="17" spans="2:16">
      <c r="B17" s="52" t="s">
        <v>114</v>
      </c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>
        <v>6</v>
      </c>
      <c r="N17" s="144"/>
      <c r="O17" s="35">
        <f t="shared" si="3"/>
        <v>6</v>
      </c>
      <c r="P17" s="36">
        <f t="shared" si="1"/>
        <v>12</v>
      </c>
    </row>
    <row r="18" spans="2:16">
      <c r="B18" s="52" t="s">
        <v>115</v>
      </c>
      <c r="C18" s="147"/>
      <c r="D18" s="141"/>
      <c r="E18" s="141"/>
      <c r="F18" s="142"/>
      <c r="G18" s="143">
        <v>4</v>
      </c>
      <c r="H18" s="144"/>
      <c r="I18" s="145">
        <v>2</v>
      </c>
      <c r="J18" s="144"/>
      <c r="K18" s="143">
        <v>1</v>
      </c>
      <c r="L18" s="146"/>
      <c r="M18" s="143">
        <v>3</v>
      </c>
      <c r="N18" s="144"/>
      <c r="O18" s="35">
        <f t="shared" si="3"/>
        <v>10</v>
      </c>
      <c r="P18" s="36">
        <f t="shared" si="1"/>
        <v>9</v>
      </c>
    </row>
    <row r="19" spans="2:16">
      <c r="B19" s="52" t="s">
        <v>116</v>
      </c>
      <c r="C19" s="147"/>
      <c r="D19" s="141"/>
      <c r="E19" s="141"/>
      <c r="F19" s="142"/>
      <c r="G19" s="143">
        <v>5</v>
      </c>
      <c r="H19" s="144"/>
      <c r="I19" s="145"/>
      <c r="J19" s="144"/>
      <c r="K19" s="143"/>
      <c r="L19" s="146"/>
      <c r="M19" s="143">
        <v>3</v>
      </c>
      <c r="N19" s="144"/>
      <c r="O19" s="35">
        <f t="shared" si="3"/>
        <v>8</v>
      </c>
      <c r="P19" s="36">
        <f t="shared" si="1"/>
        <v>7.25</v>
      </c>
    </row>
    <row r="20" spans="2:16">
      <c r="B20" s="52" t="s">
        <v>117</v>
      </c>
      <c r="C20" s="147"/>
      <c r="D20" s="141"/>
      <c r="E20" s="141"/>
      <c r="F20" s="142"/>
      <c r="G20" s="143">
        <v>4</v>
      </c>
      <c r="H20" s="144"/>
      <c r="I20" s="145"/>
      <c r="J20" s="144"/>
      <c r="K20" s="143"/>
      <c r="L20" s="146"/>
      <c r="M20" s="143">
        <v>3</v>
      </c>
      <c r="N20" s="144"/>
      <c r="O20" s="35">
        <f t="shared" ref="O20:O21" si="4">SUM(F20:N20)</f>
        <v>7</v>
      </c>
      <c r="P20" s="36">
        <f t="shared" si="1"/>
        <v>7</v>
      </c>
    </row>
    <row r="21" spans="2:16">
      <c r="B21" s="52" t="s">
        <v>118</v>
      </c>
      <c r="C21" s="147"/>
      <c r="D21" s="141"/>
      <c r="E21" s="141"/>
      <c r="F21" s="142">
        <v>1</v>
      </c>
      <c r="G21" s="143">
        <v>5</v>
      </c>
      <c r="H21" s="144"/>
      <c r="I21" s="145">
        <v>1</v>
      </c>
      <c r="J21" s="144"/>
      <c r="K21" s="143"/>
      <c r="L21" s="146"/>
      <c r="M21" s="143">
        <v>2</v>
      </c>
      <c r="N21" s="144"/>
      <c r="O21" s="35">
        <f t="shared" si="4"/>
        <v>9</v>
      </c>
      <c r="P21" s="36">
        <f t="shared" si="1"/>
        <v>5.85</v>
      </c>
    </row>
    <row r="22" spans="2:16">
      <c r="B22" s="52" t="s">
        <v>119</v>
      </c>
      <c r="C22" s="147"/>
      <c r="D22" s="141"/>
      <c r="E22" s="141"/>
      <c r="F22" s="142"/>
      <c r="G22" s="143">
        <v>4</v>
      </c>
      <c r="H22" s="144"/>
      <c r="I22" s="145">
        <v>1</v>
      </c>
      <c r="J22" s="144"/>
      <c r="K22" s="143"/>
      <c r="L22" s="146"/>
      <c r="M22" s="143">
        <v>2</v>
      </c>
      <c r="N22" s="144"/>
      <c r="O22" s="35">
        <f t="shared" ref="O22:O24" si="5">SUM(F22:N22)</f>
        <v>7</v>
      </c>
      <c r="P22" s="36">
        <f t="shared" si="1"/>
        <v>5.5</v>
      </c>
    </row>
    <row r="23" spans="2:16">
      <c r="B23" s="52" t="s">
        <v>120</v>
      </c>
      <c r="C23" s="147"/>
      <c r="D23" s="141"/>
      <c r="E23" s="141"/>
      <c r="F23" s="142"/>
      <c r="G23" s="143">
        <v>6</v>
      </c>
      <c r="H23" s="144"/>
      <c r="I23" s="145"/>
      <c r="J23" s="144"/>
      <c r="K23" s="143">
        <v>1</v>
      </c>
      <c r="L23" s="146"/>
      <c r="M23" s="143">
        <v>1</v>
      </c>
      <c r="N23" s="144"/>
      <c r="O23" s="35">
        <f t="shared" si="5"/>
        <v>8</v>
      </c>
      <c r="P23" s="36">
        <f t="shared" si="1"/>
        <v>4.5</v>
      </c>
    </row>
    <row r="24" spans="2:16">
      <c r="B24" s="52" t="s">
        <v>121</v>
      </c>
      <c r="C24" s="147"/>
      <c r="D24" s="141"/>
      <c r="E24" s="141"/>
      <c r="F24" s="142">
        <v>1</v>
      </c>
      <c r="G24" s="143">
        <v>5</v>
      </c>
      <c r="H24" s="144"/>
      <c r="I24" s="145">
        <v>1</v>
      </c>
      <c r="J24" s="144"/>
      <c r="K24" s="143"/>
      <c r="L24" s="146"/>
      <c r="M24" s="143">
        <v>1</v>
      </c>
      <c r="N24" s="144"/>
      <c r="O24" s="35">
        <f t="shared" si="5"/>
        <v>8</v>
      </c>
      <c r="P24" s="36">
        <f t="shared" si="1"/>
        <v>3.85</v>
      </c>
    </row>
    <row r="25" spans="2:16">
      <c r="B25" s="52" t="s">
        <v>122</v>
      </c>
      <c r="C25" s="147"/>
      <c r="D25" s="141"/>
      <c r="E25" s="141"/>
      <c r="F25" s="142"/>
      <c r="G25" s="143">
        <v>5</v>
      </c>
      <c r="H25" s="144"/>
      <c r="I25" s="145">
        <v>1</v>
      </c>
      <c r="J25" s="144"/>
      <c r="K25" s="143"/>
      <c r="L25" s="146"/>
      <c r="M25" s="143">
        <v>1</v>
      </c>
      <c r="N25" s="144"/>
      <c r="O25" s="35">
        <f t="shared" ref="O25:O27" si="6">SUM(F25:N25)</f>
        <v>7</v>
      </c>
      <c r="P25" s="36">
        <f t="shared" si="1"/>
        <v>3.75</v>
      </c>
    </row>
    <row r="26" spans="2:16">
      <c r="B26" s="140" t="s">
        <v>123</v>
      </c>
      <c r="C26" s="147"/>
      <c r="D26" s="141"/>
      <c r="E26" s="141"/>
      <c r="F26" s="142"/>
      <c r="G26" s="143">
        <v>1</v>
      </c>
      <c r="H26" s="144"/>
      <c r="I26" s="145"/>
      <c r="J26" s="144"/>
      <c r="K26" s="143"/>
      <c r="L26" s="146"/>
      <c r="M26" s="143">
        <v>1</v>
      </c>
      <c r="N26" s="144"/>
      <c r="O26" s="35">
        <f t="shared" si="6"/>
        <v>2</v>
      </c>
      <c r="P26" s="36">
        <f t="shared" si="1"/>
        <v>2.25</v>
      </c>
    </row>
    <row r="27" spans="2:16">
      <c r="B27" s="140" t="s">
        <v>124</v>
      </c>
      <c r="C27" s="147"/>
      <c r="D27" s="141"/>
      <c r="E27" s="141"/>
      <c r="F27" s="142"/>
      <c r="G27" s="143">
        <v>5</v>
      </c>
      <c r="H27" s="144"/>
      <c r="I27" s="145"/>
      <c r="J27" s="144"/>
      <c r="K27" s="143">
        <v>1</v>
      </c>
      <c r="L27" s="146"/>
      <c r="M27" s="143"/>
      <c r="N27" s="144"/>
      <c r="O27" s="35">
        <f t="shared" si="6"/>
        <v>6</v>
      </c>
      <c r="P27" s="36">
        <f t="shared" si="1"/>
        <v>2.25</v>
      </c>
    </row>
    <row r="28" spans="2:16">
      <c r="B28" s="126"/>
      <c r="C28" s="133"/>
      <c r="D28" s="127"/>
      <c r="E28" s="127"/>
      <c r="F28" s="128"/>
      <c r="G28" s="129"/>
      <c r="H28" s="130"/>
      <c r="I28" s="131"/>
      <c r="J28" s="130"/>
      <c r="K28" s="129"/>
      <c r="L28" s="132"/>
      <c r="M28" s="129"/>
      <c r="N28" s="130"/>
      <c r="O28" s="35">
        <f>SUM(F28:N28)</f>
        <v>0</v>
      </c>
      <c r="P28" s="36">
        <f t="shared" ref="P28" si="7">(D28*$D$3)+(E28*$E$3)+(F28*$F$3)+(G28*$G$3)+(H28*$H$3)+(I28*$I$3)+(J28*$J$3)+(K28*$K$3)+(L28*$L$3)+(M28*$M$3)+(N28*$N$3)</f>
        <v>0</v>
      </c>
    </row>
    <row r="29" spans="2:16" ht="10.8" thickBot="1">
      <c r="B29" s="37" t="s">
        <v>21</v>
      </c>
      <c r="C29" s="37">
        <f t="shared" ref="C29:P29" si="8">SUM(C7:C28)</f>
        <v>0</v>
      </c>
      <c r="D29" s="37">
        <f t="shared" si="8"/>
        <v>0</v>
      </c>
      <c r="E29" s="37">
        <f t="shared" si="8"/>
        <v>0</v>
      </c>
      <c r="F29" s="37">
        <f t="shared" si="8"/>
        <v>7</v>
      </c>
      <c r="G29" s="37">
        <f t="shared" si="8"/>
        <v>1086</v>
      </c>
      <c r="H29" s="37">
        <f t="shared" si="8"/>
        <v>0</v>
      </c>
      <c r="I29" s="37">
        <f t="shared" si="8"/>
        <v>12</v>
      </c>
      <c r="J29" s="37">
        <f t="shared" si="8"/>
        <v>0</v>
      </c>
      <c r="K29" s="37">
        <f t="shared" si="8"/>
        <v>7</v>
      </c>
      <c r="L29" s="37">
        <f t="shared" si="8"/>
        <v>0</v>
      </c>
      <c r="M29" s="37">
        <f t="shared" si="8"/>
        <v>234</v>
      </c>
      <c r="N29" s="37">
        <f t="shared" si="8"/>
        <v>0</v>
      </c>
      <c r="O29" s="37">
        <f t="shared" si="8"/>
        <v>1346</v>
      </c>
      <c r="P29" s="37">
        <f t="shared" si="8"/>
        <v>753.2</v>
      </c>
    </row>
    <row r="30" spans="2:16">
      <c r="F30" s="38"/>
      <c r="G30" s="38"/>
      <c r="H30" s="38"/>
      <c r="I30" s="38"/>
      <c r="J30" s="38"/>
      <c r="K30" s="38"/>
      <c r="L30" s="38"/>
      <c r="M30" s="38"/>
      <c r="N30" s="38"/>
    </row>
    <row r="31" spans="2:16" hidden="1">
      <c r="B31" s="13"/>
      <c r="C31" s="13"/>
      <c r="D31" s="13"/>
      <c r="E31" s="13"/>
      <c r="F31" s="30"/>
      <c r="G31" s="30"/>
      <c r="H31" s="30"/>
      <c r="I31" s="30"/>
      <c r="J31" s="30"/>
      <c r="K31" s="30"/>
      <c r="L31" s="30"/>
      <c r="M31" s="30"/>
      <c r="N31" s="30"/>
      <c r="O31" s="13"/>
      <c r="P31" s="13"/>
    </row>
    <row r="32" spans="2:16" ht="10.8" hidden="1" thickBot="1">
      <c r="B32" s="32" t="s">
        <v>29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ref="P33:P35" si="9">(D33*$D$3)+(E33*$E$3)+(F33*$F$3)+(G33*$G$3)+(H33*$H$3)+(I33*$I$3)+(J33*$J$3)+(K33*$K$3)+(L33*$L$3)+(M33*$M$3)+(N33*$N$3)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SUM(F34:N34)</f>
        <v>0</v>
      </c>
      <c r="P34" s="36">
        <f t="shared" si="9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SUM(F35:N35)</f>
        <v>0</v>
      </c>
      <c r="P35" s="36">
        <f t="shared" si="9"/>
        <v>0</v>
      </c>
    </row>
    <row r="36" spans="2:16" ht="10.8" hidden="1" thickBot="1">
      <c r="B36" s="37" t="s">
        <v>21</v>
      </c>
      <c r="C36" s="37">
        <f>SUM(C33:C35)</f>
        <v>0</v>
      </c>
      <c r="D36" s="37">
        <f>SUM(D33:D35)</f>
        <v>0</v>
      </c>
      <c r="E36" s="37">
        <f>SUM(E33:E35)</f>
        <v>0</v>
      </c>
      <c r="F36" s="37">
        <f>SUM(F33:F35)</f>
        <v>0</v>
      </c>
      <c r="G36" s="37">
        <f>SUM(G33:G35)</f>
        <v>0</v>
      </c>
      <c r="H36" s="37">
        <f t="shared" ref="H36:P36" si="10">SUM(H33:H35)</f>
        <v>0</v>
      </c>
      <c r="I36" s="37">
        <f t="shared" si="10"/>
        <v>0</v>
      </c>
      <c r="J36" s="37">
        <f t="shared" si="10"/>
        <v>0</v>
      </c>
      <c r="K36" s="37">
        <f t="shared" si="10"/>
        <v>0</v>
      </c>
      <c r="L36" s="37">
        <f t="shared" si="10"/>
        <v>0</v>
      </c>
      <c r="M36" s="37">
        <f t="shared" si="10"/>
        <v>0</v>
      </c>
      <c r="N36" s="37">
        <f t="shared" si="10"/>
        <v>0</v>
      </c>
      <c r="O36" s="39">
        <f t="shared" si="10"/>
        <v>0</v>
      </c>
      <c r="P36" s="39">
        <f t="shared" si="10"/>
        <v>0</v>
      </c>
    </row>
    <row r="37" spans="2:16" hidden="1">
      <c r="G37" s="38"/>
    </row>
    <row r="38" spans="2:16" hidden="1">
      <c r="B38" s="13"/>
      <c r="C38" s="13"/>
      <c r="D38" s="13"/>
      <c r="E38" s="13"/>
      <c r="F38" s="30"/>
      <c r="G38" s="30"/>
      <c r="H38" s="30"/>
      <c r="I38" s="30"/>
      <c r="J38" s="30"/>
      <c r="K38" s="30"/>
      <c r="L38" s="30"/>
      <c r="M38" s="30"/>
      <c r="N38" s="30"/>
      <c r="O38" s="13"/>
      <c r="P38" s="13"/>
    </row>
    <row r="39" spans="2:16" ht="10.8" hidden="1" thickBot="1">
      <c r="B39" s="32" t="s">
        <v>70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idden="1">
      <c r="B40" s="52"/>
      <c r="C40" s="57"/>
      <c r="D40" s="48"/>
      <c r="E40" s="48"/>
      <c r="F40" s="49"/>
      <c r="G40" s="53"/>
      <c r="H40" s="54"/>
      <c r="I40" s="55"/>
      <c r="J40" s="54"/>
      <c r="K40" s="53"/>
      <c r="L40" s="56"/>
      <c r="M40" s="53"/>
      <c r="N40" s="54"/>
      <c r="O40" s="35">
        <f t="shared" ref="O40:O51" si="11">SUM(F40:N40)</f>
        <v>0</v>
      </c>
      <c r="P40" s="36">
        <f t="shared" ref="P40:P51" si="12">(D40*$D$3)+(E40*$E$3)+(F40*$F$3)+(G40*$G$3)+(H40*$H$3)+(I40*$I$3)+(J40*$J$3)+(K40*$K$3)+(L40*$L$3)+(M40*$M$3)+(N40*$N$3)</f>
        <v>0</v>
      </c>
    </row>
    <row r="41" spans="2:16" hidden="1">
      <c r="B41" s="52"/>
      <c r="C41" s="47"/>
      <c r="D41" s="48"/>
      <c r="E41" s="48"/>
      <c r="F41" s="49"/>
      <c r="G41" s="53"/>
      <c r="H41" s="54"/>
      <c r="I41" s="55"/>
      <c r="J41" s="54"/>
      <c r="K41" s="53"/>
      <c r="L41" s="56"/>
      <c r="M41" s="53"/>
      <c r="N41" s="54"/>
      <c r="O41" s="35">
        <f t="shared" si="11"/>
        <v>0</v>
      </c>
      <c r="P41" s="36">
        <f t="shared" si="12"/>
        <v>0</v>
      </c>
    </row>
    <row r="42" spans="2:16" hidden="1">
      <c r="B42" s="52"/>
      <c r="C42" s="47"/>
      <c r="D42" s="48"/>
      <c r="E42" s="48"/>
      <c r="F42" s="49"/>
      <c r="G42" s="53"/>
      <c r="H42" s="54"/>
      <c r="I42" s="55"/>
      <c r="J42" s="54"/>
      <c r="K42" s="53"/>
      <c r="L42" s="56"/>
      <c r="M42" s="53"/>
      <c r="N42" s="54"/>
      <c r="O42" s="35">
        <f t="shared" si="11"/>
        <v>0</v>
      </c>
      <c r="P42" s="36">
        <f t="shared" si="12"/>
        <v>0</v>
      </c>
    </row>
    <row r="43" spans="2:16" hidden="1">
      <c r="B43" s="52"/>
      <c r="C43" s="4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si="11"/>
        <v>0</v>
      </c>
      <c r="P43" s="36">
        <f t="shared" si="12"/>
        <v>0</v>
      </c>
    </row>
    <row r="44" spans="2:16" hidden="1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1"/>
        <v>0</v>
      </c>
      <c r="P44" s="36">
        <f t="shared" si="12"/>
        <v>0</v>
      </c>
    </row>
    <row r="45" spans="2:16" hidden="1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1"/>
        <v>0</v>
      </c>
      <c r="P45" s="36">
        <f t="shared" ref="P45:P48" si="13">(D45*$D$3)+(E45*$E$3)+(F45*$F$3)+(G45*$G$3)+(H45*$H$3)+(I45*$I$3)+(J45*$J$3)+(K45*$K$3)+(L45*$L$3)+(M45*$M$3)+(N45*$N$3)</f>
        <v>0</v>
      </c>
    </row>
    <row r="46" spans="2:16" hidden="1">
      <c r="B46" s="52"/>
      <c r="C46" s="4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 t="shared" si="11"/>
        <v>0</v>
      </c>
      <c r="P46" s="36">
        <f t="shared" si="13"/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 t="shared" si="11"/>
        <v>0</v>
      </c>
      <c r="P47" s="36">
        <f t="shared" si="13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 t="shared" si="11"/>
        <v>0</v>
      </c>
      <c r="P48" s="36">
        <f t="shared" si="13"/>
        <v>0</v>
      </c>
    </row>
    <row r="49" spans="2:16" hidden="1">
      <c r="B49" s="52"/>
      <c r="C49" s="47"/>
      <c r="D49" s="48"/>
      <c r="E49" s="48"/>
      <c r="F49" s="49"/>
      <c r="G49" s="53"/>
      <c r="H49" s="54"/>
      <c r="I49" s="55"/>
      <c r="J49" s="54"/>
      <c r="K49" s="53"/>
      <c r="L49" s="56"/>
      <c r="M49" s="53"/>
      <c r="N49" s="54"/>
      <c r="O49" s="35">
        <f t="shared" si="11"/>
        <v>0</v>
      </c>
      <c r="P49" s="36">
        <f t="shared" ref="P49:P50" si="14">(D49*$D$3)+(E49*$E$3)+(F49*$F$3)+(G49*$G$3)+(H49*$H$3)+(I49*$I$3)+(J49*$J$3)+(K49*$K$3)+(L49*$L$3)+(M49*$M$3)+(N49*$N$3)</f>
        <v>0</v>
      </c>
    </row>
    <row r="50" spans="2:16" hidden="1">
      <c r="B50" s="52"/>
      <c r="C50" s="47"/>
      <c r="D50" s="48"/>
      <c r="E50" s="48"/>
      <c r="F50" s="49"/>
      <c r="G50" s="53"/>
      <c r="H50" s="54"/>
      <c r="I50" s="55"/>
      <c r="J50" s="54"/>
      <c r="K50" s="53"/>
      <c r="L50" s="56"/>
      <c r="M50" s="53"/>
      <c r="N50" s="54"/>
      <c r="O50" s="35">
        <f t="shared" si="11"/>
        <v>0</v>
      </c>
      <c r="P50" s="36">
        <f t="shared" si="14"/>
        <v>0</v>
      </c>
    </row>
    <row r="51" spans="2:16" hidden="1">
      <c r="B51" s="52"/>
      <c r="C51" s="47"/>
      <c r="D51" s="48"/>
      <c r="E51" s="48"/>
      <c r="F51" s="49"/>
      <c r="G51" s="53"/>
      <c r="H51" s="54"/>
      <c r="I51" s="55"/>
      <c r="J51" s="54"/>
      <c r="K51" s="53"/>
      <c r="L51" s="56"/>
      <c r="M51" s="53"/>
      <c r="N51" s="54"/>
      <c r="O51" s="35">
        <f t="shared" si="11"/>
        <v>0</v>
      </c>
      <c r="P51" s="36">
        <f t="shared" si="12"/>
        <v>0</v>
      </c>
    </row>
    <row r="52" spans="2:16" ht="10.8" hidden="1" thickBot="1">
      <c r="B52" s="37" t="s">
        <v>21</v>
      </c>
      <c r="C52" s="37">
        <f t="shared" ref="C52:P52" si="15">SUM(C40:C51)</f>
        <v>0</v>
      </c>
      <c r="D52" s="37">
        <f t="shared" si="15"/>
        <v>0</v>
      </c>
      <c r="E52" s="37">
        <f t="shared" si="15"/>
        <v>0</v>
      </c>
      <c r="F52" s="37">
        <f t="shared" si="15"/>
        <v>0</v>
      </c>
      <c r="G52" s="37">
        <f t="shared" si="15"/>
        <v>0</v>
      </c>
      <c r="H52" s="37">
        <f t="shared" si="15"/>
        <v>0</v>
      </c>
      <c r="I52" s="37">
        <f t="shared" si="15"/>
        <v>0</v>
      </c>
      <c r="J52" s="37">
        <f t="shared" si="15"/>
        <v>0</v>
      </c>
      <c r="K52" s="37">
        <f t="shared" si="15"/>
        <v>0</v>
      </c>
      <c r="L52" s="37">
        <f t="shared" si="15"/>
        <v>0</v>
      </c>
      <c r="M52" s="37">
        <f t="shared" si="15"/>
        <v>0</v>
      </c>
      <c r="N52" s="37">
        <f t="shared" si="15"/>
        <v>0</v>
      </c>
      <c r="O52" s="39">
        <f t="shared" si="15"/>
        <v>0</v>
      </c>
      <c r="P52" s="39">
        <f t="shared" si="15"/>
        <v>0</v>
      </c>
    </row>
    <row r="53" spans="2:16" hidden="1">
      <c r="G53" s="38"/>
    </row>
    <row r="54" spans="2:16" ht="13.2">
      <c r="B54" s="2"/>
      <c r="C54" s="2"/>
      <c r="D54" s="2"/>
      <c r="E54" s="2"/>
      <c r="F54" s="43"/>
      <c r="G54" s="43"/>
      <c r="H54" s="43"/>
      <c r="I54" s="43"/>
      <c r="J54" s="43"/>
      <c r="K54" s="43"/>
      <c r="L54" s="43"/>
      <c r="M54" s="43"/>
      <c r="N54" s="43"/>
      <c r="O54" s="2"/>
      <c r="P54" s="2"/>
    </row>
    <row r="55" spans="2:16">
      <c r="M55" s="44" t="s">
        <v>21</v>
      </c>
      <c r="O55" s="45">
        <f>O52+O36+O29</f>
        <v>1346</v>
      </c>
      <c r="P55" s="46">
        <f>P52+P36+P29</f>
        <v>753.2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topLeftCell="A13" zoomScaleNormal="100" workbookViewId="0">
      <selection activeCell="S30" sqref="S30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85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89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41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9" si="3">SUM(F14:N14)</f>
        <v>0</v>
      </c>
      <c r="P14" s="36">
        <f t="shared" ref="P14:P19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0.8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0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0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0</v>
      </c>
      <c r="P20" s="42">
        <f t="shared" si="5"/>
        <v>0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0.8" thickBot="1">
      <c r="B23" s="32" t="s">
        <v>40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/>
      <c r="C24" s="5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ref="O24:O31" si="6">SUM(F24:N24)</f>
        <v>0</v>
      </c>
      <c r="P24" s="36">
        <f t="shared" ref="P24:P31" si="7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0.8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5" spans="2:16" ht="10.8" thickBot="1">
      <c r="B35" s="32" t="s">
        <v>39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0.8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3.2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0</v>
      </c>
      <c r="P44" s="46">
        <f>P40+P20+P32+P10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1" sqref="O4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54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0.8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0.8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132</v>
      </c>
      <c r="C41" s="58"/>
      <c r="D41" s="48"/>
      <c r="E41" s="48">
        <v>2</v>
      </c>
      <c r="F41" s="49"/>
      <c r="G41" s="110">
        <v>108</v>
      </c>
      <c r="H41" s="116"/>
      <c r="I41" s="110"/>
      <c r="J41" s="48"/>
      <c r="K41" s="110"/>
      <c r="L41" s="116"/>
      <c r="M41" s="110"/>
      <c r="N41" s="116">
        <v>5</v>
      </c>
      <c r="O41" s="110">
        <f t="shared" ref="O41:O54" si="11">SUM(F41:N41)+(E41*18)+(D41*9)</f>
        <v>149</v>
      </c>
      <c r="P41" s="36">
        <f t="shared" ref="P41:P55" si="12">(D41*$D$3)+(E41*$E$3)+(F41*$F$3)+(G41*$G$3)+(H41*$H$3)+(I41*$I$3)+(J41*$J$3)+(K41*$K$3)+(L41*$L$3)+(M41*$M$3)+(N41*$N$3)</f>
        <v>181</v>
      </c>
    </row>
    <row r="42" spans="1:16" ht="11.25" customHeight="1">
      <c r="A42" s="119"/>
      <c r="B42" s="183" t="s">
        <v>133</v>
      </c>
      <c r="C42" s="58"/>
      <c r="D42" s="48"/>
      <c r="E42" s="48">
        <v>2</v>
      </c>
      <c r="F42" s="49"/>
      <c r="G42" s="110">
        <v>462</v>
      </c>
      <c r="H42" s="116"/>
      <c r="I42" s="110">
        <v>36</v>
      </c>
      <c r="J42" s="48"/>
      <c r="K42" s="110">
        <v>58</v>
      </c>
      <c r="L42" s="116"/>
      <c r="M42" s="110"/>
      <c r="N42" s="116">
        <v>63</v>
      </c>
      <c r="O42" s="110">
        <f t="shared" si="11"/>
        <v>655</v>
      </c>
      <c r="P42" s="36">
        <f t="shared" ref="P42:P54" si="13">(D42*$D$3)+(E42*$E$3)+(F42*$F$3)+(G42*$G$3)+(H42*$H$3)+(I42*$I$3)+(J42*$J$3)+(K42*$K$3)+(L42*$L$3)+(M42*$M$3)+(N42*$N$3)</f>
        <v>461.5</v>
      </c>
    </row>
    <row r="43" spans="1:16" ht="11.25" customHeight="1">
      <c r="A43" s="119"/>
      <c r="B43" s="183" t="s">
        <v>134</v>
      </c>
      <c r="C43" s="58"/>
      <c r="D43" s="48"/>
      <c r="E43" s="48"/>
      <c r="F43" s="49"/>
      <c r="G43" s="110">
        <v>31</v>
      </c>
      <c r="H43" s="116"/>
      <c r="I43" s="110">
        <v>1</v>
      </c>
      <c r="J43" s="48"/>
      <c r="K43" s="110">
        <v>3</v>
      </c>
      <c r="L43" s="116"/>
      <c r="M43" s="110"/>
      <c r="N43" s="116">
        <v>2</v>
      </c>
      <c r="O43" s="110">
        <f t="shared" si="11"/>
        <v>37</v>
      </c>
      <c r="P43" s="36">
        <f t="shared" ref="P43:P52" si="14">(D43*$D$3)+(E43*$E$3)+(F43*$F$3)+(G43*$G$3)+(H43*$H$3)+(I43*$I$3)+(J43*$J$3)+(K43*$K$3)+(L43*$L$3)+(M43*$M$3)+(N43*$N$3)</f>
        <v>15.25</v>
      </c>
    </row>
    <row r="44" spans="1:16" ht="11.25" customHeight="1">
      <c r="A44" s="119"/>
      <c r="B44" s="182" t="s">
        <v>135</v>
      </c>
      <c r="C44" s="58"/>
      <c r="D44" s="48"/>
      <c r="E44" s="48">
        <v>1</v>
      </c>
      <c r="F44" s="49"/>
      <c r="G44" s="110"/>
      <c r="H44" s="116"/>
      <c r="I44" s="110"/>
      <c r="J44" s="48"/>
      <c r="K44" s="110"/>
      <c r="L44" s="116"/>
      <c r="M44" s="110"/>
      <c r="N44" s="116"/>
      <c r="O44" s="110">
        <f t="shared" si="11"/>
        <v>18</v>
      </c>
      <c r="P44" s="36">
        <f t="shared" si="14"/>
        <v>72</v>
      </c>
    </row>
    <row r="45" spans="1:16" ht="11.25" customHeight="1">
      <c r="A45" s="119"/>
      <c r="B45" s="183" t="s">
        <v>136</v>
      </c>
      <c r="C45" s="58"/>
      <c r="D45" s="48"/>
      <c r="E45" s="48"/>
      <c r="F45" s="49"/>
      <c r="G45" s="110">
        <v>1</v>
      </c>
      <c r="H45" s="116"/>
      <c r="I45" s="110"/>
      <c r="J45" s="48"/>
      <c r="K45" s="110">
        <v>2</v>
      </c>
      <c r="L45" s="116"/>
      <c r="M45" s="110"/>
      <c r="N45" s="116">
        <v>20</v>
      </c>
      <c r="O45" s="110">
        <f t="shared" si="11"/>
        <v>23</v>
      </c>
      <c r="P45" s="36">
        <f t="shared" si="14"/>
        <v>42.25</v>
      </c>
    </row>
    <row r="46" spans="1:16" ht="11.25" customHeight="1">
      <c r="A46" s="119"/>
      <c r="B46" s="182" t="s">
        <v>137</v>
      </c>
      <c r="C46" s="58"/>
      <c r="D46" s="48"/>
      <c r="E46" s="48"/>
      <c r="F46" s="49"/>
      <c r="G46" s="110">
        <v>9</v>
      </c>
      <c r="H46" s="116"/>
      <c r="I46" s="110"/>
      <c r="J46" s="48"/>
      <c r="K46" s="110">
        <v>2</v>
      </c>
      <c r="L46" s="116"/>
      <c r="M46" s="110"/>
      <c r="N46" s="116">
        <v>2</v>
      </c>
      <c r="O46" s="110">
        <f t="shared" si="11"/>
        <v>13</v>
      </c>
      <c r="P46" s="36">
        <f t="shared" si="14"/>
        <v>8.25</v>
      </c>
    </row>
    <row r="47" spans="1:16" ht="11.25" customHeight="1">
      <c r="A47" s="119"/>
      <c r="B47" s="183" t="s">
        <v>138</v>
      </c>
      <c r="C47" s="58"/>
      <c r="D47" s="48"/>
      <c r="E47" s="48">
        <v>1</v>
      </c>
      <c r="F47" s="49"/>
      <c r="G47" s="110"/>
      <c r="H47" s="116"/>
      <c r="I47" s="110"/>
      <c r="J47" s="48"/>
      <c r="K47" s="110"/>
      <c r="L47" s="116"/>
      <c r="M47" s="110"/>
      <c r="N47" s="116"/>
      <c r="O47" s="110">
        <f t="shared" si="11"/>
        <v>18</v>
      </c>
      <c r="P47" s="36">
        <f t="shared" si="14"/>
        <v>72</v>
      </c>
    </row>
    <row r="48" spans="1:16" ht="11.25" customHeight="1">
      <c r="A48" s="119"/>
      <c r="B48" s="182" t="s">
        <v>139</v>
      </c>
      <c r="C48" s="58"/>
      <c r="D48" s="48"/>
      <c r="E48" s="48"/>
      <c r="F48" s="49"/>
      <c r="G48" s="110">
        <v>1</v>
      </c>
      <c r="H48" s="116"/>
      <c r="I48" s="110"/>
      <c r="J48" s="48"/>
      <c r="K48" s="110"/>
      <c r="L48" s="116"/>
      <c r="M48" s="110"/>
      <c r="N48" s="116"/>
      <c r="O48" s="110">
        <f t="shared" si="11"/>
        <v>1</v>
      </c>
      <c r="P48" s="36">
        <f t="shared" si="14"/>
        <v>0.25</v>
      </c>
    </row>
    <row r="49" spans="1:16" ht="11.25" customHeight="1">
      <c r="A49" s="119"/>
      <c r="B49" s="183" t="s">
        <v>140</v>
      </c>
      <c r="C49" s="58"/>
      <c r="D49" s="48"/>
      <c r="E49" s="48">
        <v>1</v>
      </c>
      <c r="F49" s="49"/>
      <c r="G49" s="110"/>
      <c r="H49" s="116"/>
      <c r="I49" s="110"/>
      <c r="J49" s="48"/>
      <c r="K49" s="110"/>
      <c r="L49" s="116"/>
      <c r="M49" s="110"/>
      <c r="N49" s="116"/>
      <c r="O49" s="110">
        <f t="shared" si="11"/>
        <v>18</v>
      </c>
      <c r="P49" s="36">
        <f t="shared" si="14"/>
        <v>72</v>
      </c>
    </row>
    <row r="50" spans="1:16" ht="11.25" customHeight="1">
      <c r="A50" s="119"/>
      <c r="B50" s="183" t="s">
        <v>141</v>
      </c>
      <c r="C50" s="58"/>
      <c r="D50" s="48"/>
      <c r="E50" s="48">
        <v>2</v>
      </c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11"/>
        <v>36</v>
      </c>
      <c r="P50" s="36">
        <f t="shared" si="14"/>
        <v>144</v>
      </c>
    </row>
    <row r="51" spans="1:16" ht="11.25" customHeight="1">
      <c r="A51" s="119"/>
      <c r="B51" s="182" t="s">
        <v>142</v>
      </c>
      <c r="C51" s="58"/>
      <c r="D51" s="48"/>
      <c r="E51" s="48"/>
      <c r="F51" s="49"/>
      <c r="G51" s="110">
        <v>3</v>
      </c>
      <c r="H51" s="116"/>
      <c r="I51" s="110"/>
      <c r="J51" s="48"/>
      <c r="K51" s="110">
        <v>7</v>
      </c>
      <c r="L51" s="116"/>
      <c r="M51" s="110"/>
      <c r="N51" s="116">
        <v>11</v>
      </c>
      <c r="O51" s="110">
        <f t="shared" si="11"/>
        <v>21</v>
      </c>
      <c r="P51" s="36">
        <f t="shared" si="14"/>
        <v>29.75</v>
      </c>
    </row>
    <row r="52" spans="1:16" ht="11.25" customHeight="1">
      <c r="A52" s="119"/>
      <c r="B52" s="183" t="s">
        <v>143</v>
      </c>
      <c r="C52" s="58"/>
      <c r="D52" s="48"/>
      <c r="E52" s="48">
        <v>1</v>
      </c>
      <c r="F52" s="49"/>
      <c r="G52" s="110"/>
      <c r="H52" s="116"/>
      <c r="I52" s="110"/>
      <c r="J52" s="48"/>
      <c r="K52" s="110"/>
      <c r="L52" s="116"/>
      <c r="M52" s="110"/>
      <c r="N52" s="116"/>
      <c r="O52" s="110">
        <f t="shared" si="11"/>
        <v>18</v>
      </c>
      <c r="P52" s="36">
        <f t="shared" si="14"/>
        <v>72</v>
      </c>
    </row>
    <row r="53" spans="1:16" ht="11.25" customHeight="1">
      <c r="A53" s="119"/>
      <c r="B53" s="183" t="s">
        <v>144</v>
      </c>
      <c r="C53" s="58"/>
      <c r="D53" s="48"/>
      <c r="E53" s="48"/>
      <c r="F53" s="49"/>
      <c r="G53" s="110">
        <v>10</v>
      </c>
      <c r="H53" s="116"/>
      <c r="I53" s="110"/>
      <c r="J53" s="48"/>
      <c r="K53" s="110"/>
      <c r="L53" s="116"/>
      <c r="M53" s="110"/>
      <c r="N53" s="116">
        <v>2</v>
      </c>
      <c r="O53" s="110">
        <f t="shared" si="11"/>
        <v>12</v>
      </c>
      <c r="P53" s="36">
        <f t="shared" si="13"/>
        <v>6.5</v>
      </c>
    </row>
    <row r="54" spans="1:16" ht="11.25" customHeight="1">
      <c r="A54" s="119"/>
      <c r="B54" s="183" t="s">
        <v>145</v>
      </c>
      <c r="C54" s="58"/>
      <c r="D54" s="48"/>
      <c r="E54" s="48"/>
      <c r="F54" s="49">
        <v>2309</v>
      </c>
      <c r="G54" s="110"/>
      <c r="H54" s="116"/>
      <c r="I54" s="110"/>
      <c r="J54" s="48"/>
      <c r="K54" s="110"/>
      <c r="L54" s="116"/>
      <c r="M54" s="110"/>
      <c r="N54" s="116"/>
      <c r="O54" s="110">
        <f t="shared" si="11"/>
        <v>2309</v>
      </c>
      <c r="P54" s="36">
        <f t="shared" si="13"/>
        <v>230.9</v>
      </c>
    </row>
    <row r="55" spans="1:16" ht="11.25" customHeight="1">
      <c r="A55" s="119"/>
      <c r="B55" s="183"/>
      <c r="C55" s="58"/>
      <c r="D55" s="48"/>
      <c r="E55" s="48"/>
      <c r="F55" s="49"/>
      <c r="G55" s="110"/>
      <c r="H55" s="116"/>
      <c r="I55" s="110"/>
      <c r="J55" s="48"/>
      <c r="K55" s="110"/>
      <c r="L55" s="116"/>
      <c r="M55" s="110"/>
      <c r="N55" s="116"/>
      <c r="O55" s="35">
        <f t="shared" ref="O55" si="15">SUM(F55:N55)</f>
        <v>0</v>
      </c>
      <c r="P55" s="36">
        <f t="shared" si="12"/>
        <v>0</v>
      </c>
    </row>
    <row r="56" spans="1:16" ht="10.8" thickBot="1">
      <c r="B56" s="37"/>
      <c r="C56" s="40">
        <f t="shared" ref="C56:N56" si="16">SUM(C41:C55)</f>
        <v>0</v>
      </c>
      <c r="D56" s="40">
        <f t="shared" si="16"/>
        <v>0</v>
      </c>
      <c r="E56" s="40">
        <f t="shared" si="16"/>
        <v>10</v>
      </c>
      <c r="F56" s="40">
        <f t="shared" si="16"/>
        <v>2309</v>
      </c>
      <c r="G56" s="40">
        <f t="shared" si="16"/>
        <v>625</v>
      </c>
      <c r="H56" s="40">
        <f t="shared" si="16"/>
        <v>0</v>
      </c>
      <c r="I56" s="40">
        <f t="shared" si="16"/>
        <v>37</v>
      </c>
      <c r="J56" s="40">
        <f t="shared" si="16"/>
        <v>0</v>
      </c>
      <c r="K56" s="40">
        <f t="shared" si="16"/>
        <v>72</v>
      </c>
      <c r="L56" s="40">
        <f t="shared" si="16"/>
        <v>0</v>
      </c>
      <c r="M56" s="40">
        <f t="shared" si="16"/>
        <v>0</v>
      </c>
      <c r="N56" s="40">
        <f t="shared" si="16"/>
        <v>105</v>
      </c>
      <c r="O56" s="41">
        <f>SUM(O41:O55)</f>
        <v>3328</v>
      </c>
      <c r="P56" s="42">
        <f>SUM(P41:P55)</f>
        <v>1407.65</v>
      </c>
    </row>
    <row r="57" spans="1:16">
      <c r="G57" s="38"/>
    </row>
    <row r="58" spans="1:16">
      <c r="G58" s="38"/>
    </row>
    <row r="59" spans="1:16" ht="10.8" thickBot="1">
      <c r="B59" s="32" t="s">
        <v>50</v>
      </c>
      <c r="C59" s="32"/>
      <c r="D59" s="32"/>
      <c r="E59" s="32"/>
      <c r="F59" s="33"/>
      <c r="G59" s="33"/>
      <c r="H59" s="33"/>
      <c r="I59" s="33"/>
      <c r="J59" s="33"/>
      <c r="K59" s="33"/>
      <c r="L59" s="33"/>
      <c r="M59" s="33"/>
      <c r="N59" s="33"/>
      <c r="O59" s="34"/>
      <c r="P59" s="34"/>
    </row>
    <row r="60" spans="1:16">
      <c r="A60" s="119"/>
      <c r="B60" s="183" t="s">
        <v>125</v>
      </c>
      <c r="C60" s="58"/>
      <c r="D60" s="48"/>
      <c r="E60" s="48"/>
      <c r="F60" s="49"/>
      <c r="G60" s="110">
        <v>7</v>
      </c>
      <c r="H60" s="116"/>
      <c r="I60" s="110"/>
      <c r="J60" s="48">
        <v>1</v>
      </c>
      <c r="K60" s="110">
        <v>1</v>
      </c>
      <c r="L60" s="116"/>
      <c r="M60" s="110"/>
      <c r="N60" s="120">
        <v>3</v>
      </c>
      <c r="O60" s="110">
        <f>SUM(F60:N60)+(E60*18)+(D60*9)</f>
        <v>12</v>
      </c>
      <c r="P60" s="36">
        <f t="shared" ref="P60:P61" si="17">(D60*$D$3)+(E60*$E$3)+(F60*$F$3)+(G60*$G$3)+(H60*$H$3)+(I60*$I$3)+(J60*$J$3)+(K60*$K$3)+(L60*$L$3)+(M60*$M$3)+(N60*$N$3)</f>
        <v>9.25</v>
      </c>
    </row>
    <row r="61" spans="1:16">
      <c r="A61" s="119"/>
      <c r="B61" s="183"/>
      <c r="C61" s="58"/>
      <c r="D61" s="48"/>
      <c r="E61" s="48"/>
      <c r="F61" s="49"/>
      <c r="G61" s="110"/>
      <c r="H61" s="116"/>
      <c r="I61" s="110"/>
      <c r="J61" s="48"/>
      <c r="K61" s="110"/>
      <c r="L61" s="116"/>
      <c r="M61" s="110"/>
      <c r="N61" s="120"/>
      <c r="O61" s="117">
        <f t="shared" ref="O61" si="18">SUM(F61:N61)</f>
        <v>0</v>
      </c>
      <c r="P61" s="36">
        <f t="shared" si="17"/>
        <v>0</v>
      </c>
    </row>
    <row r="62" spans="1:16" ht="10.8" thickBot="1">
      <c r="B62" s="37" t="s">
        <v>21</v>
      </c>
      <c r="C62" s="37">
        <f t="shared" ref="C62:P62" si="19">SUM(C60:C61)</f>
        <v>0</v>
      </c>
      <c r="D62" s="37">
        <f t="shared" si="19"/>
        <v>0</v>
      </c>
      <c r="E62" s="37">
        <f t="shared" si="19"/>
        <v>0</v>
      </c>
      <c r="F62" s="37">
        <f t="shared" si="19"/>
        <v>0</v>
      </c>
      <c r="G62" s="122">
        <f t="shared" si="19"/>
        <v>7</v>
      </c>
      <c r="H62" s="122">
        <f t="shared" si="19"/>
        <v>0</v>
      </c>
      <c r="I62" s="40">
        <f t="shared" si="19"/>
        <v>0</v>
      </c>
      <c r="J62" s="40">
        <f t="shared" si="19"/>
        <v>1</v>
      </c>
      <c r="K62" s="40">
        <f t="shared" si="19"/>
        <v>1</v>
      </c>
      <c r="L62" s="40">
        <f t="shared" si="19"/>
        <v>0</v>
      </c>
      <c r="M62" s="40">
        <f t="shared" si="19"/>
        <v>0</v>
      </c>
      <c r="N62" s="40">
        <f t="shared" si="19"/>
        <v>3</v>
      </c>
      <c r="O62" s="41">
        <f t="shared" si="19"/>
        <v>12</v>
      </c>
      <c r="P62" s="42">
        <f t="shared" si="19"/>
        <v>9.25</v>
      </c>
    </row>
    <row r="63" spans="1:16">
      <c r="B63" s="44"/>
      <c r="C63" s="44"/>
      <c r="D63" s="44"/>
      <c r="E63" s="44"/>
      <c r="F63" s="44"/>
      <c r="G63" s="45"/>
      <c r="H63" s="45"/>
      <c r="I63" s="45"/>
      <c r="J63" s="45"/>
      <c r="K63" s="45"/>
      <c r="L63" s="45"/>
      <c r="M63" s="45"/>
      <c r="N63" s="45"/>
      <c r="O63" s="50"/>
      <c r="P63" s="51"/>
    </row>
    <row r="64" spans="1:16" hidden="1">
      <c r="B64" s="44"/>
      <c r="C64" s="44"/>
      <c r="D64" s="44"/>
      <c r="E64" s="44"/>
      <c r="F64" s="44"/>
      <c r="G64" s="45"/>
      <c r="H64" s="45"/>
      <c r="I64" s="45"/>
      <c r="J64" s="45"/>
      <c r="K64" s="45"/>
      <c r="L64" s="45"/>
      <c r="M64" s="45"/>
      <c r="N64" s="45"/>
      <c r="O64" s="50"/>
      <c r="P64" s="51"/>
    </row>
    <row r="65" spans="1:16" ht="10.8" hidden="1" thickBot="1">
      <c r="B65" s="32" t="s">
        <v>82</v>
      </c>
      <c r="C65" s="32"/>
      <c r="D65" s="32"/>
      <c r="E65" s="32"/>
      <c r="F65" s="33"/>
      <c r="G65" s="33"/>
      <c r="H65" s="33"/>
      <c r="I65" s="33"/>
      <c r="J65" s="33"/>
      <c r="K65" s="33"/>
      <c r="L65" s="33"/>
      <c r="M65" s="33"/>
      <c r="N65" s="33"/>
      <c r="O65" s="34"/>
      <c r="P65" s="34"/>
    </row>
    <row r="66" spans="1:16" hidden="1">
      <c r="B66" s="52" t="s">
        <v>73</v>
      </c>
      <c r="C66" s="48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>SUM(F66:N66)</f>
        <v>0</v>
      </c>
      <c r="P66" s="36">
        <f t="shared" ref="P66:P67" si="20">(D66*$D$3)+(E66*$E$3)+(F66*$F$3)+(G66*$G$3)+(H66*$H$3)+(I66*$I$3)+(J66*$J$3)+(K66*$K$3)+(L66*$L$3)+(M66*$M$3)+(N66*$N$3)</f>
        <v>0</v>
      </c>
    </row>
    <row r="67" spans="1:16" hidden="1">
      <c r="B67" s="52"/>
      <c r="C67" s="58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>SUM(F67:N67)</f>
        <v>0</v>
      </c>
      <c r="P67" s="36">
        <f t="shared" si="20"/>
        <v>0</v>
      </c>
    </row>
    <row r="68" spans="1:16" ht="10.8" hidden="1" thickBot="1">
      <c r="B68" s="37" t="s">
        <v>21</v>
      </c>
      <c r="C68" s="37">
        <f t="shared" ref="C68:D68" si="21">SUM(C67:C67)</f>
        <v>0</v>
      </c>
      <c r="D68" s="37">
        <f t="shared" si="21"/>
        <v>0</v>
      </c>
      <c r="E68" s="41">
        <f t="shared" ref="E68:N68" si="22">SUM(E66:E67)</f>
        <v>0</v>
      </c>
      <c r="F68" s="41">
        <f t="shared" si="22"/>
        <v>0</v>
      </c>
      <c r="G68" s="41">
        <f t="shared" si="22"/>
        <v>0</v>
      </c>
      <c r="H68" s="41">
        <f t="shared" si="22"/>
        <v>0</v>
      </c>
      <c r="I68" s="41">
        <f t="shared" si="22"/>
        <v>0</v>
      </c>
      <c r="J68" s="41">
        <f t="shared" si="22"/>
        <v>0</v>
      </c>
      <c r="K68" s="41">
        <f t="shared" si="22"/>
        <v>0</v>
      </c>
      <c r="L68" s="41">
        <f t="shared" si="22"/>
        <v>0</v>
      </c>
      <c r="M68" s="41">
        <f t="shared" si="22"/>
        <v>0</v>
      </c>
      <c r="N68" s="41">
        <f t="shared" si="22"/>
        <v>0</v>
      </c>
      <c r="O68" s="41">
        <f>SUM(O66:O67)</f>
        <v>0</v>
      </c>
      <c r="P68" s="42">
        <f>SUM(P66:P67)</f>
        <v>0</v>
      </c>
    </row>
    <row r="69" spans="1:16" hidden="1">
      <c r="B69" s="44"/>
      <c r="C69" s="44"/>
      <c r="D69" s="44"/>
      <c r="E69" s="44"/>
      <c r="F69" s="44"/>
      <c r="G69" s="45"/>
      <c r="H69" s="45"/>
      <c r="I69" s="45"/>
      <c r="J69" s="45"/>
      <c r="K69" s="45"/>
      <c r="L69" s="45"/>
      <c r="M69" s="45"/>
      <c r="N69" s="45"/>
      <c r="O69" s="50"/>
      <c r="P69" s="51"/>
    </row>
    <row r="70" spans="1:16" hidden="1">
      <c r="G70" s="38"/>
    </row>
    <row r="71" spans="1:16" ht="10.8" hidden="1" thickBot="1">
      <c r="B71" s="32" t="s">
        <v>52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 hidden="1">
      <c r="A72" s="119"/>
      <c r="B72" s="183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93" si="23">SUM(F72:N72)</f>
        <v>0</v>
      </c>
      <c r="P72" s="36">
        <f t="shared" ref="P72:P93" si="24">(D72*$D$3)+(E72*$E$3)+(F72*$F$3)+(G72*$G$3)+(H72*$H$3)+(I72*$I$3)+(J72*$J$3)+(K72*$K$3)+(L72*$L$3)+(M72*$M$3)+(N72*$N$3)</f>
        <v>0</v>
      </c>
    </row>
    <row r="73" spans="1:16" hidden="1">
      <c r="A73" s="119"/>
      <c r="B73" s="182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3"/>
        <v>0</v>
      </c>
      <c r="P73" s="36">
        <f t="shared" si="24"/>
        <v>0</v>
      </c>
    </row>
    <row r="74" spans="1:16" hidden="1">
      <c r="A74" s="119"/>
      <c r="B74" s="183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3"/>
        <v>0</v>
      </c>
      <c r="P74" s="36">
        <f t="shared" si="24"/>
        <v>0</v>
      </c>
    </row>
    <row r="75" spans="1:16" hidden="1">
      <c r="A75" s="119"/>
      <c r="B75" s="182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3"/>
        <v>0</v>
      </c>
      <c r="P75" s="36">
        <f t="shared" si="24"/>
        <v>0</v>
      </c>
    </row>
    <row r="76" spans="1:16" hidden="1">
      <c r="A76" s="119"/>
      <c r="B76" s="183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ref="O76:O78" si="25">SUM(F76:N76)</f>
        <v>0</v>
      </c>
      <c r="P76" s="36">
        <f t="shared" si="24"/>
        <v>0</v>
      </c>
    </row>
    <row r="77" spans="1:16" hidden="1">
      <c r="A77" s="119"/>
      <c r="B77" s="182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5"/>
        <v>0</v>
      </c>
      <c r="P77" s="36">
        <f t="shared" si="24"/>
        <v>0</v>
      </c>
    </row>
    <row r="78" spans="1:16" hidden="1">
      <c r="A78" s="119"/>
      <c r="B78" s="183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5"/>
        <v>0</v>
      </c>
      <c r="P78" s="36">
        <f t="shared" si="24"/>
        <v>0</v>
      </c>
    </row>
    <row r="79" spans="1:16" hidden="1">
      <c r="A79" s="119"/>
      <c r="B79" s="182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26">SUM(F79:N79)</f>
        <v>0</v>
      </c>
      <c r="P79" s="36">
        <f t="shared" si="24"/>
        <v>0</v>
      </c>
    </row>
    <row r="80" spans="1:16" hidden="1">
      <c r="A80" s="119"/>
      <c r="B80" s="183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6"/>
        <v>0</v>
      </c>
      <c r="P80" s="36">
        <f t="shared" si="24"/>
        <v>0</v>
      </c>
    </row>
    <row r="81" spans="1:16" hidden="1">
      <c r="A81" s="119"/>
      <c r="B81" s="182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6"/>
        <v>0</v>
      </c>
      <c r="P81" s="36">
        <f t="shared" si="24"/>
        <v>0</v>
      </c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84" si="27">SUM(F82:N82)</f>
        <v>0</v>
      </c>
      <c r="P82" s="36">
        <f t="shared" si="24"/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7"/>
        <v>0</v>
      </c>
      <c r="P83" s="36">
        <f t="shared" si="24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7"/>
        <v>0</v>
      </c>
      <c r="P84" s="36">
        <f t="shared" si="24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87" si="28">SUM(F85:N85)</f>
        <v>0</v>
      </c>
      <c r="P85" s="36">
        <f t="shared" si="24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8"/>
        <v>0</v>
      </c>
      <c r="P86" s="36">
        <f t="shared" si="24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8"/>
        <v>0</v>
      </c>
      <c r="P87" s="36">
        <f t="shared" si="24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ref="O88:O90" si="29">SUM(F88:N88)</f>
        <v>0</v>
      </c>
      <c r="P88" s="36">
        <f t="shared" si="24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9"/>
        <v>0</v>
      </c>
      <c r="P89" s="36">
        <f t="shared" si="24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29"/>
        <v>0</v>
      </c>
      <c r="P90" s="36">
        <f t="shared" si="24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23"/>
        <v>0</v>
      </c>
      <c r="P91" s="36">
        <f t="shared" si="24"/>
        <v>0</v>
      </c>
    </row>
    <row r="92" spans="1:16" hidden="1">
      <c r="A92" s="119"/>
      <c r="B92" s="183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23"/>
        <v>0</v>
      </c>
      <c r="P92" s="36">
        <f t="shared" si="24"/>
        <v>0</v>
      </c>
    </row>
    <row r="93" spans="1:16" ht="12.75" hidden="1" customHeight="1">
      <c r="A93" s="119"/>
      <c r="B93" s="182"/>
      <c r="C93" s="58"/>
      <c r="D93" s="48"/>
      <c r="E93" s="48"/>
      <c r="F93" s="49"/>
      <c r="G93" s="123"/>
      <c r="H93" s="124"/>
      <c r="I93" s="121"/>
      <c r="K93" s="121"/>
      <c r="L93" s="101"/>
      <c r="M93" s="121"/>
      <c r="O93" s="118">
        <f t="shared" si="23"/>
        <v>0</v>
      </c>
      <c r="P93" s="36">
        <f t="shared" si="24"/>
        <v>0</v>
      </c>
    </row>
    <row r="94" spans="1:16" ht="10.8" hidden="1" thickBot="1">
      <c r="B94" s="37" t="s">
        <v>21</v>
      </c>
      <c r="C94" s="37">
        <f t="shared" ref="C94:P94" si="30">SUM(C72:C93)</f>
        <v>0</v>
      </c>
      <c r="D94" s="37">
        <f t="shared" si="30"/>
        <v>0</v>
      </c>
      <c r="E94" s="37">
        <f t="shared" si="30"/>
        <v>0</v>
      </c>
      <c r="F94" s="37">
        <f t="shared" si="30"/>
        <v>0</v>
      </c>
      <c r="G94" s="122">
        <f t="shared" si="30"/>
        <v>0</v>
      </c>
      <c r="H94" s="122">
        <f t="shared" si="30"/>
        <v>0</v>
      </c>
      <c r="I94" s="40">
        <f t="shared" si="30"/>
        <v>0</v>
      </c>
      <c r="J94" s="40">
        <f t="shared" si="30"/>
        <v>0</v>
      </c>
      <c r="K94" s="40">
        <f t="shared" si="30"/>
        <v>0</v>
      </c>
      <c r="L94" s="40">
        <f t="shared" si="30"/>
        <v>0</v>
      </c>
      <c r="M94" s="40">
        <f t="shared" si="30"/>
        <v>0</v>
      </c>
      <c r="N94" s="40">
        <f t="shared" si="30"/>
        <v>0</v>
      </c>
      <c r="O94" s="41">
        <f t="shared" si="30"/>
        <v>0</v>
      </c>
      <c r="P94" s="42">
        <f t="shared" si="30"/>
        <v>0</v>
      </c>
    </row>
    <row r="95" spans="1:16" hidden="1">
      <c r="B95" s="44"/>
      <c r="C95" s="44"/>
      <c r="D95" s="44"/>
      <c r="E95" s="44"/>
      <c r="F95" s="44"/>
      <c r="G95" s="45"/>
      <c r="H95" s="45"/>
      <c r="I95" s="45"/>
      <c r="J95" s="45"/>
      <c r="K95" s="45"/>
      <c r="L95" s="45"/>
      <c r="M95" s="45"/>
      <c r="N95" s="45"/>
      <c r="O95" s="50"/>
      <c r="P95" s="51"/>
    </row>
    <row r="96" spans="1:16" hidden="1">
      <c r="B96" s="44"/>
      <c r="C96" s="44"/>
      <c r="D96" s="44"/>
      <c r="E96" s="44"/>
      <c r="F96" s="44"/>
      <c r="G96" s="45"/>
      <c r="H96" s="45"/>
      <c r="I96" s="45"/>
      <c r="J96" s="45"/>
      <c r="K96" s="45"/>
      <c r="L96" s="45"/>
      <c r="M96" s="45"/>
      <c r="N96" s="45"/>
      <c r="O96" s="50"/>
      <c r="P96" s="51"/>
    </row>
    <row r="97" spans="2:16" ht="10.8" hidden="1" thickBot="1">
      <c r="B97" s="32" t="s">
        <v>42</v>
      </c>
      <c r="C97" s="32"/>
      <c r="D97" s="32"/>
      <c r="E97" s="32"/>
      <c r="F97" s="33"/>
      <c r="G97" s="33"/>
      <c r="H97" s="33"/>
      <c r="I97" s="33"/>
      <c r="J97" s="33"/>
      <c r="K97" s="33"/>
      <c r="L97" s="33"/>
      <c r="M97" s="33"/>
      <c r="N97" s="33"/>
      <c r="O97" s="34"/>
      <c r="P97" s="34"/>
    </row>
    <row r="98" spans="2:16" ht="11.25" hidden="1" customHeight="1">
      <c r="B98" s="52" t="s">
        <v>73</v>
      </c>
      <c r="C98" s="47"/>
      <c r="D98" s="48"/>
      <c r="E98" s="48"/>
      <c r="F98" s="49"/>
      <c r="G98" s="53"/>
      <c r="H98" s="54"/>
      <c r="I98" s="55"/>
      <c r="J98" s="54"/>
      <c r="K98" s="53"/>
      <c r="L98" s="56"/>
      <c r="M98" s="53"/>
      <c r="N98" s="54"/>
      <c r="O98" s="110">
        <f>SUM(F98:N98)+(E98*18)+(D98*9)</f>
        <v>0</v>
      </c>
      <c r="P98" s="36">
        <f t="shared" ref="P98" si="31">(D98*$D$3)+(E98*$E$3)+(F98*$F$3)+(G98*$G$3)+(H98*$H$3)+(I98*$I$3)+(J98*$J$3)+(K98*$K$3)+(L98*$L$3)+(M98*$M$3)+(N98*$N$3)</f>
        <v>0</v>
      </c>
    </row>
    <row r="99" spans="2:16" ht="11.25" hidden="1" customHeight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ref="O99:O100" si="32">SUM(F99:N99)</f>
        <v>0</v>
      </c>
      <c r="P99" s="36">
        <f t="shared" ref="P99:P100" si="33">(D99*$D$3)+(E99*$E$3)+(F99*$F$3)+(G99*$G$3)+(H99*$H$3)+(I99*$I$3)+(J99*$J$3)+(K99*$K$3)+(L99*$L$3)+(M99*$M$3)+(N99*$N$3)</f>
        <v>0</v>
      </c>
    </row>
    <row r="100" spans="2:16" ht="11.25" hidden="1" customHeight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2"/>
        <v>0</v>
      </c>
      <c r="P100" s="36">
        <f t="shared" si="33"/>
        <v>0</v>
      </c>
    </row>
    <row r="101" spans="2:16" ht="10.8" hidden="1" thickBot="1">
      <c r="B101" s="37" t="s">
        <v>21</v>
      </c>
      <c r="C101" s="37">
        <f t="shared" ref="C101:P101" si="34">SUM(C98:C100)</f>
        <v>0</v>
      </c>
      <c r="D101" s="37">
        <f t="shared" si="34"/>
        <v>0</v>
      </c>
      <c r="E101" s="37">
        <f t="shared" si="34"/>
        <v>0</v>
      </c>
      <c r="F101" s="37">
        <f t="shared" si="34"/>
        <v>0</v>
      </c>
      <c r="G101" s="40">
        <f t="shared" si="34"/>
        <v>0</v>
      </c>
      <c r="H101" s="40">
        <f t="shared" si="34"/>
        <v>0</v>
      </c>
      <c r="I101" s="40">
        <f t="shared" si="34"/>
        <v>0</v>
      </c>
      <c r="J101" s="40">
        <f t="shared" si="34"/>
        <v>0</v>
      </c>
      <c r="K101" s="40">
        <f t="shared" si="34"/>
        <v>0</v>
      </c>
      <c r="L101" s="40">
        <f t="shared" si="34"/>
        <v>0</v>
      </c>
      <c r="M101" s="40">
        <f t="shared" si="34"/>
        <v>0</v>
      </c>
      <c r="N101" s="40">
        <f t="shared" si="34"/>
        <v>0</v>
      </c>
      <c r="O101" s="41">
        <f t="shared" si="34"/>
        <v>0</v>
      </c>
      <c r="P101" s="42">
        <f t="shared" si="34"/>
        <v>0</v>
      </c>
    </row>
    <row r="102" spans="2:16" ht="11.25" hidden="1" customHeight="1">
      <c r="B102" s="44"/>
      <c r="C102" s="44"/>
      <c r="D102" s="44"/>
      <c r="E102" s="44"/>
      <c r="F102" s="44"/>
      <c r="G102" s="45"/>
      <c r="H102" s="45"/>
      <c r="I102" s="45"/>
      <c r="J102" s="45"/>
      <c r="K102" s="45"/>
      <c r="L102" s="45"/>
      <c r="M102" s="45"/>
      <c r="N102" s="45"/>
      <c r="O102" s="50"/>
      <c r="P102" s="51"/>
    </row>
    <row r="103" spans="2:16" hidden="1"/>
    <row r="104" spans="2:16" ht="10.8" hidden="1" thickBot="1">
      <c r="B104" s="32" t="s">
        <v>88</v>
      </c>
      <c r="C104" s="32"/>
      <c r="D104" s="32"/>
      <c r="E104" s="32"/>
      <c r="F104" s="33"/>
      <c r="G104" s="33"/>
      <c r="H104" s="33"/>
      <c r="I104" s="33"/>
      <c r="J104" s="33"/>
      <c r="K104" s="33"/>
      <c r="L104" s="33"/>
      <c r="M104" s="33"/>
      <c r="N104" s="33"/>
      <c r="O104" s="34"/>
      <c r="P104" s="34"/>
    </row>
    <row r="105" spans="2:16" ht="11.25" hidden="1" customHeight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>SUM(F105:N105)</f>
        <v>0</v>
      </c>
      <c r="P105" s="36">
        <f t="shared" ref="P105:P106" si="35">(D105*$D$3)+(E105*$E$3)+(F105*$F$3)+(G105*$G$3)+(H105*$H$3)+(I105*$I$3)+(J105*$J$3)+(K105*$K$3)+(L105*$L$3)+(M105*$M$3)+(N105*$N$3)</f>
        <v>0</v>
      </c>
    </row>
    <row r="106" spans="2:16" ht="11.25" hidden="1" customHeight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>SUM(F106:N106)</f>
        <v>0</v>
      </c>
      <c r="P106" s="36">
        <f t="shared" si="35"/>
        <v>0</v>
      </c>
    </row>
    <row r="107" spans="2:16" ht="10.8" hidden="1" thickBot="1">
      <c r="B107" s="37" t="s">
        <v>21</v>
      </c>
      <c r="C107" s="37">
        <f t="shared" ref="C107:P107" si="36">SUM(C105:C106)</f>
        <v>0</v>
      </c>
      <c r="D107" s="37">
        <f t="shared" si="36"/>
        <v>0</v>
      </c>
      <c r="E107" s="37">
        <f t="shared" si="36"/>
        <v>0</v>
      </c>
      <c r="F107" s="37">
        <f t="shared" si="36"/>
        <v>0</v>
      </c>
      <c r="G107" s="40">
        <f t="shared" si="36"/>
        <v>0</v>
      </c>
      <c r="H107" s="40">
        <f t="shared" si="36"/>
        <v>0</v>
      </c>
      <c r="I107" s="40">
        <f t="shared" si="36"/>
        <v>0</v>
      </c>
      <c r="J107" s="40">
        <f t="shared" si="36"/>
        <v>0</v>
      </c>
      <c r="K107" s="40">
        <f t="shared" si="36"/>
        <v>0</v>
      </c>
      <c r="L107" s="40">
        <f t="shared" si="36"/>
        <v>0</v>
      </c>
      <c r="M107" s="40">
        <f t="shared" si="36"/>
        <v>0</v>
      </c>
      <c r="N107" s="40">
        <f t="shared" si="36"/>
        <v>0</v>
      </c>
      <c r="O107" s="41">
        <f t="shared" si="36"/>
        <v>0</v>
      </c>
      <c r="P107" s="42">
        <f t="shared" si="36"/>
        <v>0</v>
      </c>
    </row>
    <row r="108" spans="2:16" ht="11.25" hidden="1" customHeight="1"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M108" s="45"/>
      <c r="N108" s="45"/>
      <c r="O108" s="50"/>
      <c r="P108" s="51"/>
    </row>
    <row r="109" spans="2:16" hidden="1"/>
    <row r="110" spans="2:16" ht="10.8" hidden="1" thickBot="1">
      <c r="B110" s="32" t="s">
        <v>51</v>
      </c>
      <c r="C110" s="32"/>
      <c r="D110" s="32"/>
      <c r="E110" s="32"/>
      <c r="F110" s="33"/>
      <c r="G110" s="33"/>
      <c r="H110" s="33"/>
      <c r="I110" s="33"/>
      <c r="J110" s="33"/>
      <c r="K110" s="33"/>
      <c r="L110" s="33"/>
      <c r="M110" s="33"/>
      <c r="N110" s="33"/>
      <c r="O110" s="34"/>
      <c r="P110" s="34"/>
    </row>
    <row r="111" spans="2:16" hidden="1">
      <c r="B111" s="52"/>
      <c r="C111" s="5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ref="O111:O118" si="37">SUM(F111:N111)</f>
        <v>0</v>
      </c>
      <c r="P111" s="36">
        <f t="shared" ref="P111:P118" si="38">(D111*$D$3)+(E111*$E$3)+(F111*$F$3)+(G111*$G$3)+(H111*$H$3)+(I111*$I$3)+(J111*$J$3)+(K111*$K$3)+(L111*$L$3)+(M111*$M$3)+(N111*$N$3)</f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7"/>
        <v>0</v>
      </c>
      <c r="P112" s="36">
        <f t="shared" si="38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37"/>
        <v>0</v>
      </c>
      <c r="P113" s="36">
        <f t="shared" si="38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37"/>
        <v>0</v>
      </c>
      <c r="P114" s="36">
        <f t="shared" si="38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37"/>
        <v>0</v>
      </c>
      <c r="P115" s="36">
        <f t="shared" si="38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37"/>
        <v>0</v>
      </c>
      <c r="P116" s="36">
        <f t="shared" si="38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ref="O117" si="39">SUM(F117:N117)</f>
        <v>0</v>
      </c>
      <c r="P117" s="36">
        <f t="shared" si="38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37"/>
        <v>0</v>
      </c>
      <c r="P118" s="36">
        <f t="shared" si="38"/>
        <v>0</v>
      </c>
    </row>
    <row r="119" spans="2:16" ht="10.8" hidden="1" thickBot="1">
      <c r="B119" s="37" t="s">
        <v>21</v>
      </c>
      <c r="C119" s="37">
        <f>SUM(C118:C118)</f>
        <v>0</v>
      </c>
      <c r="D119" s="37">
        <f t="shared" ref="D119:P119" si="40">SUM(D111:D118)</f>
        <v>0</v>
      </c>
      <c r="E119" s="37">
        <f t="shared" si="40"/>
        <v>0</v>
      </c>
      <c r="F119" s="37">
        <f t="shared" si="40"/>
        <v>0</v>
      </c>
      <c r="G119" s="40">
        <f t="shared" si="40"/>
        <v>0</v>
      </c>
      <c r="H119" s="40">
        <f t="shared" si="40"/>
        <v>0</v>
      </c>
      <c r="I119" s="40">
        <f t="shared" si="40"/>
        <v>0</v>
      </c>
      <c r="J119" s="40">
        <f t="shared" si="40"/>
        <v>0</v>
      </c>
      <c r="K119" s="40">
        <f t="shared" si="40"/>
        <v>0</v>
      </c>
      <c r="L119" s="40">
        <f t="shared" si="40"/>
        <v>0</v>
      </c>
      <c r="M119" s="40">
        <f t="shared" si="40"/>
        <v>0</v>
      </c>
      <c r="N119" s="40">
        <f t="shared" si="40"/>
        <v>0</v>
      </c>
      <c r="O119" s="41">
        <f t="shared" si="40"/>
        <v>0</v>
      </c>
      <c r="P119" s="42">
        <f t="shared" si="40"/>
        <v>0</v>
      </c>
    </row>
    <row r="120" spans="2:16" hidden="1"/>
    <row r="122" spans="2:16" ht="10.8" thickBot="1">
      <c r="B122" s="32" t="s">
        <v>56</v>
      </c>
      <c r="C122" s="32"/>
      <c r="D122" s="32"/>
      <c r="E122" s="32"/>
      <c r="F122" s="33"/>
      <c r="G122" s="33"/>
      <c r="H122" s="33"/>
      <c r="I122" s="33"/>
      <c r="J122" s="33"/>
      <c r="K122" s="33"/>
      <c r="L122" s="33"/>
      <c r="M122" s="33"/>
      <c r="N122" s="33"/>
      <c r="O122" s="34"/>
      <c r="P122" s="34"/>
    </row>
    <row r="123" spans="2:16">
      <c r="B123" s="52" t="s">
        <v>73</v>
      </c>
      <c r="C123" s="57"/>
      <c r="D123" s="48"/>
      <c r="E123" s="48"/>
      <c r="F123" s="49">
        <v>10</v>
      </c>
      <c r="G123" s="53">
        <v>207</v>
      </c>
      <c r="H123" s="54"/>
      <c r="I123" s="55"/>
      <c r="J123" s="54"/>
      <c r="K123" s="53"/>
      <c r="L123" s="56">
        <v>3</v>
      </c>
      <c r="M123" s="53"/>
      <c r="N123" s="54"/>
      <c r="O123" s="110">
        <f>SUM(F123:N123)+(E123*18)+(D123*9)</f>
        <v>220</v>
      </c>
      <c r="P123" s="36">
        <f t="shared" ref="P123:P124" si="41">(D123*$D$3)+(E123*$E$3)+(F123*$F$3)+(G123*$G$3)+(H123*$H$3)+(I123*$I$3)+(J123*$J$3)+(K123*$K$3)+(L123*$L$3)+(M123*$M$3)+(N123*$N$3)</f>
        <v>55.75</v>
      </c>
    </row>
    <row r="124" spans="2:16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ref="O124" si="42">SUM(F124:N124)</f>
        <v>0</v>
      </c>
      <c r="P124" s="36">
        <f t="shared" si="41"/>
        <v>0</v>
      </c>
    </row>
    <row r="125" spans="2:16" ht="10.8" thickBot="1">
      <c r="B125" s="37" t="s">
        <v>21</v>
      </c>
      <c r="C125" s="37">
        <f>SUM(C124:C124)</f>
        <v>0</v>
      </c>
      <c r="D125" s="37">
        <f t="shared" ref="D125:P125" si="43">SUM(D123:D124)</f>
        <v>0</v>
      </c>
      <c r="E125" s="37">
        <f t="shared" si="43"/>
        <v>0</v>
      </c>
      <c r="F125" s="37">
        <f t="shared" si="43"/>
        <v>10</v>
      </c>
      <c r="G125" s="40">
        <f t="shared" si="43"/>
        <v>207</v>
      </c>
      <c r="H125" s="40">
        <f t="shared" si="43"/>
        <v>0</v>
      </c>
      <c r="I125" s="40">
        <f t="shared" si="43"/>
        <v>0</v>
      </c>
      <c r="J125" s="40">
        <f t="shared" si="43"/>
        <v>0</v>
      </c>
      <c r="K125" s="40">
        <f t="shared" si="43"/>
        <v>0</v>
      </c>
      <c r="L125" s="40">
        <f t="shared" si="43"/>
        <v>3</v>
      </c>
      <c r="M125" s="40">
        <f t="shared" si="43"/>
        <v>0</v>
      </c>
      <c r="N125" s="40">
        <f t="shared" si="43"/>
        <v>0</v>
      </c>
      <c r="O125" s="41">
        <f t="shared" si="43"/>
        <v>220</v>
      </c>
      <c r="P125" s="42">
        <f t="shared" si="43"/>
        <v>55.75</v>
      </c>
    </row>
    <row r="127" spans="2:16" hidden="1"/>
    <row r="128" spans="2:16" ht="10.8" hidden="1" thickBot="1">
      <c r="B128" s="32" t="s">
        <v>55</v>
      </c>
      <c r="C128" s="32"/>
      <c r="D128" s="32"/>
      <c r="E128" s="32"/>
      <c r="F128" s="33"/>
      <c r="G128" s="33"/>
      <c r="H128" s="33"/>
      <c r="I128" s="33"/>
      <c r="J128" s="33"/>
      <c r="K128" s="33"/>
      <c r="L128" s="33"/>
      <c r="M128" s="33"/>
      <c r="N128" s="33"/>
      <c r="O128" s="34"/>
      <c r="P128" s="34"/>
    </row>
    <row r="129" spans="2:16" hidden="1">
      <c r="B129" s="52"/>
      <c r="C129" s="5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ref="O129:O131" si="44">SUM(F129:N129)</f>
        <v>0</v>
      </c>
      <c r="P129" s="36">
        <f t="shared" ref="P129:P131" si="45">(D129*$D$3)+(E129*$E$3)+(F129*$F$3)+(G129*$G$3)+(H129*$H$3)+(I129*$I$3)+(J129*$J$3)+(K129*$K$3)+(L129*$L$3)+(M129*$M$3)+(N129*$N$3)</f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ref="O130" si="46">SUM(F130:N130)</f>
        <v>0</v>
      </c>
      <c r="P130" s="36">
        <f t="shared" si="45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4"/>
        <v>0</v>
      </c>
      <c r="P131" s="36">
        <f t="shared" si="45"/>
        <v>0</v>
      </c>
    </row>
    <row r="132" spans="2:16" ht="10.8" hidden="1" thickBot="1">
      <c r="B132" s="37" t="s">
        <v>21</v>
      </c>
      <c r="C132" s="37">
        <f>SUM(C131:C131)</f>
        <v>0</v>
      </c>
      <c r="D132" s="37">
        <f>SUM(D129:D131)</f>
        <v>0</v>
      </c>
      <c r="E132" s="37">
        <f>SUM(E129:E131)</f>
        <v>0</v>
      </c>
      <c r="F132" s="37">
        <f>SUM(F131:F131)</f>
        <v>0</v>
      </c>
      <c r="G132" s="40">
        <f t="shared" ref="G132:P132" si="47">SUM(G129:G131)</f>
        <v>0</v>
      </c>
      <c r="H132" s="40">
        <f t="shared" si="47"/>
        <v>0</v>
      </c>
      <c r="I132" s="40">
        <f t="shared" si="47"/>
        <v>0</v>
      </c>
      <c r="J132" s="40">
        <f t="shared" si="47"/>
        <v>0</v>
      </c>
      <c r="K132" s="40">
        <f t="shared" si="47"/>
        <v>0</v>
      </c>
      <c r="L132" s="40">
        <f t="shared" si="47"/>
        <v>0</v>
      </c>
      <c r="M132" s="40">
        <f t="shared" si="47"/>
        <v>0</v>
      </c>
      <c r="N132" s="40">
        <f t="shared" si="47"/>
        <v>0</v>
      </c>
      <c r="O132" s="41">
        <f t="shared" si="47"/>
        <v>0</v>
      </c>
      <c r="P132" s="42">
        <f t="shared" si="47"/>
        <v>0</v>
      </c>
    </row>
    <row r="133" spans="2:16" hidden="1"/>
    <row r="134" spans="2:16" hidden="1"/>
    <row r="135" spans="2:16" ht="10.8" hidden="1" thickBot="1">
      <c r="B135" s="32" t="s">
        <v>46</v>
      </c>
      <c r="C135" s="32"/>
      <c r="D135" s="32"/>
      <c r="E135" s="32"/>
      <c r="F135" s="33"/>
      <c r="G135" s="33"/>
      <c r="H135" s="33"/>
      <c r="I135" s="33"/>
      <c r="J135" s="33"/>
      <c r="K135" s="33"/>
      <c r="L135" s="33"/>
      <c r="M135" s="33"/>
      <c r="N135" s="33"/>
      <c r="O135" s="34"/>
      <c r="P135" s="34"/>
    </row>
    <row r="136" spans="2:16" hidden="1">
      <c r="B136" s="52" t="s">
        <v>74</v>
      </c>
      <c r="C136" s="5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110">
        <f>SUM(F136:N136)+(E136*18)+(D136*9)</f>
        <v>0</v>
      </c>
      <c r="P136" s="36">
        <f t="shared" ref="P136:P138" si="48">(D136*$D$3)+(E136*$E$3)+(F136*$F$3)+(G136*$G$3)+(H136*$H$3)+(I136*$I$3)+(J136*$J$3)+(K136*$K$3)+(L136*$L$3)+(M136*$M$3)+(N136*$N$3)</f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ref="O137" si="49">SUM(F137:N137)</f>
        <v>0</v>
      </c>
      <c r="P137" s="36">
        <f t="shared" si="48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ref="O138" si="50">SUM(F138:N138)</f>
        <v>0</v>
      </c>
      <c r="P138" s="36">
        <f t="shared" si="48"/>
        <v>0</v>
      </c>
    </row>
    <row r="139" spans="2:16" ht="10.8" hidden="1" thickBot="1">
      <c r="B139" s="37" t="s">
        <v>21</v>
      </c>
      <c r="C139" s="37">
        <f>SUM(C138:C138)</f>
        <v>0</v>
      </c>
      <c r="D139" s="37">
        <f>SUM(D136:D138)</f>
        <v>0</v>
      </c>
      <c r="E139" s="37">
        <f>SUM(E136:E138)</f>
        <v>0</v>
      </c>
      <c r="F139" s="37">
        <f>SUM(F138:F138)</f>
        <v>0</v>
      </c>
      <c r="G139" s="40">
        <f t="shared" ref="G139:P139" si="51">SUM(G136:G138)</f>
        <v>0</v>
      </c>
      <c r="H139" s="40">
        <f t="shared" si="51"/>
        <v>0</v>
      </c>
      <c r="I139" s="40">
        <f t="shared" si="51"/>
        <v>0</v>
      </c>
      <c r="J139" s="40">
        <f t="shared" si="51"/>
        <v>0</v>
      </c>
      <c r="K139" s="40">
        <f t="shared" si="51"/>
        <v>0</v>
      </c>
      <c r="L139" s="40">
        <f t="shared" si="51"/>
        <v>0</v>
      </c>
      <c r="M139" s="40">
        <f t="shared" si="51"/>
        <v>0</v>
      </c>
      <c r="N139" s="40">
        <f t="shared" si="51"/>
        <v>0</v>
      </c>
      <c r="O139" s="41">
        <f t="shared" si="51"/>
        <v>0</v>
      </c>
      <c r="P139" s="42">
        <f t="shared" si="51"/>
        <v>0</v>
      </c>
    </row>
    <row r="140" spans="2:16" hidden="1"/>
    <row r="142" spans="2:16" ht="10.8" thickBot="1">
      <c r="B142" s="32" t="s">
        <v>53</v>
      </c>
      <c r="C142" s="32"/>
      <c r="D142" s="32"/>
      <c r="E142" s="32"/>
      <c r="F142" s="33"/>
      <c r="G142" s="33"/>
      <c r="H142" s="33"/>
      <c r="I142" s="33"/>
      <c r="J142" s="33"/>
      <c r="K142" s="33"/>
      <c r="L142" s="33"/>
      <c r="M142" s="33"/>
      <c r="N142" s="33"/>
      <c r="O142" s="34"/>
      <c r="P142" s="34"/>
    </row>
    <row r="143" spans="2:16" ht="11.25" customHeight="1">
      <c r="B143" s="52" t="s">
        <v>126</v>
      </c>
      <c r="C143" s="47"/>
      <c r="D143" s="48"/>
      <c r="E143" s="48"/>
      <c r="F143" s="49"/>
      <c r="G143" s="53"/>
      <c r="H143" s="54"/>
      <c r="I143" s="55"/>
      <c r="J143" s="54"/>
      <c r="K143" s="53">
        <v>2</v>
      </c>
      <c r="L143" s="56"/>
      <c r="M143" s="53"/>
      <c r="N143" s="54"/>
      <c r="O143" s="35">
        <f t="shared" ref="O143:O149" si="52">SUM(F143:N143)</f>
        <v>2</v>
      </c>
      <c r="P143" s="36">
        <f t="shared" ref="P143:P149" si="53">(D143*$D$3)+(E143*$E$3)+(F143*$F$3)+(G143*$G$3)+(H143*$H$3)+(I143*$I$3)+(J143*$J$3)+(K143*$K$3)+(L143*$L$3)+(M143*$M$3)+(N143*$N$3)</f>
        <v>2</v>
      </c>
    </row>
    <row r="144" spans="2:16" ht="11.25" customHeight="1">
      <c r="B144" s="52" t="s">
        <v>127</v>
      </c>
      <c r="C144" s="47"/>
      <c r="D144" s="48"/>
      <c r="E144" s="48"/>
      <c r="F144" s="49"/>
      <c r="G144" s="53">
        <v>9</v>
      </c>
      <c r="H144" s="54"/>
      <c r="I144" s="55"/>
      <c r="J144" s="54"/>
      <c r="K144" s="53"/>
      <c r="L144" s="56"/>
      <c r="M144" s="53"/>
      <c r="N144" s="54"/>
      <c r="O144" s="35">
        <f t="shared" si="52"/>
        <v>9</v>
      </c>
      <c r="P144" s="36">
        <f t="shared" si="53"/>
        <v>2.25</v>
      </c>
    </row>
    <row r="145" spans="2:16" ht="11.25" customHeight="1">
      <c r="B145" s="52" t="s">
        <v>128</v>
      </c>
      <c r="C145" s="47"/>
      <c r="D145" s="48"/>
      <c r="E145" s="48"/>
      <c r="F145" s="49"/>
      <c r="G145" s="53">
        <v>75</v>
      </c>
      <c r="H145" s="54"/>
      <c r="I145" s="55">
        <v>50</v>
      </c>
      <c r="J145" s="54"/>
      <c r="K145" s="53"/>
      <c r="L145" s="56"/>
      <c r="M145" s="53"/>
      <c r="N145" s="54"/>
      <c r="O145" s="35">
        <f t="shared" si="52"/>
        <v>125</v>
      </c>
      <c r="P145" s="36">
        <f t="shared" si="53"/>
        <v>43.75</v>
      </c>
    </row>
    <row r="146" spans="2:16" ht="11.25" customHeight="1">
      <c r="B146" s="52" t="s">
        <v>129</v>
      </c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>
        <v>40</v>
      </c>
      <c r="N146" s="54"/>
      <c r="O146" s="110">
        <f>SUM(F146:N146)+(E146*18)+(D146*9)</f>
        <v>40</v>
      </c>
      <c r="P146" s="36">
        <f t="shared" si="53"/>
        <v>80</v>
      </c>
    </row>
    <row r="147" spans="2:16" ht="11.25" customHeight="1">
      <c r="B147" s="52" t="s">
        <v>130</v>
      </c>
      <c r="C147" s="47"/>
      <c r="D147" s="48"/>
      <c r="E147" s="48">
        <v>1</v>
      </c>
      <c r="F147" s="49"/>
      <c r="G147" s="53">
        <v>27</v>
      </c>
      <c r="H147" s="54"/>
      <c r="I147" s="55">
        <v>10</v>
      </c>
      <c r="J147" s="54"/>
      <c r="K147" s="53">
        <v>5</v>
      </c>
      <c r="L147" s="56"/>
      <c r="M147" s="53">
        <v>7</v>
      </c>
      <c r="N147" s="54"/>
      <c r="O147" s="110">
        <f>SUM(F147:N147)+(E147*18)+(D147*9)</f>
        <v>67</v>
      </c>
      <c r="P147" s="36">
        <f t="shared" si="53"/>
        <v>102.75</v>
      </c>
    </row>
    <row r="148" spans="2:16" ht="11.25" customHeight="1">
      <c r="B148" s="52" t="s">
        <v>131</v>
      </c>
      <c r="C148" s="47"/>
      <c r="D148" s="48"/>
      <c r="E148" s="48"/>
      <c r="F148" s="49">
        <v>2</v>
      </c>
      <c r="G148" s="53">
        <v>17</v>
      </c>
      <c r="H148" s="54"/>
      <c r="I148" s="55">
        <v>3</v>
      </c>
      <c r="J148" s="54"/>
      <c r="K148" s="53">
        <v>2</v>
      </c>
      <c r="L148" s="56"/>
      <c r="M148" s="53">
        <v>6</v>
      </c>
      <c r="N148" s="54"/>
      <c r="O148" s="35">
        <f t="shared" si="52"/>
        <v>30</v>
      </c>
      <c r="P148" s="36">
        <f t="shared" si="53"/>
        <v>19.95</v>
      </c>
    </row>
    <row r="149" spans="2:16" ht="11.25" customHeight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52"/>
        <v>0</v>
      </c>
      <c r="P149" s="36">
        <f t="shared" si="53"/>
        <v>0</v>
      </c>
    </row>
    <row r="150" spans="2:16" ht="10.8" thickBot="1">
      <c r="B150" s="37" t="s">
        <v>21</v>
      </c>
      <c r="C150" s="37">
        <f t="shared" ref="C150:P150" si="54">SUM(C143:C149)</f>
        <v>0</v>
      </c>
      <c r="D150" s="37">
        <f t="shared" si="54"/>
        <v>0</v>
      </c>
      <c r="E150" s="37">
        <f t="shared" si="54"/>
        <v>1</v>
      </c>
      <c r="F150" s="37">
        <f t="shared" si="54"/>
        <v>2</v>
      </c>
      <c r="G150" s="40">
        <f t="shared" si="54"/>
        <v>128</v>
      </c>
      <c r="H150" s="40">
        <f t="shared" si="54"/>
        <v>0</v>
      </c>
      <c r="I150" s="40">
        <f t="shared" si="54"/>
        <v>63</v>
      </c>
      <c r="J150" s="40">
        <f t="shared" si="54"/>
        <v>0</v>
      </c>
      <c r="K150" s="40">
        <f t="shared" si="54"/>
        <v>9</v>
      </c>
      <c r="L150" s="40">
        <f t="shared" si="54"/>
        <v>0</v>
      </c>
      <c r="M150" s="40">
        <f t="shared" si="54"/>
        <v>53</v>
      </c>
      <c r="N150" s="40">
        <f t="shared" si="54"/>
        <v>0</v>
      </c>
      <c r="O150" s="41">
        <f t="shared" si="54"/>
        <v>273</v>
      </c>
      <c r="P150" s="42">
        <f t="shared" si="54"/>
        <v>250.7</v>
      </c>
    </row>
    <row r="151" spans="2:16" ht="11.25" customHeight="1">
      <c r="B151" s="44"/>
      <c r="C151" s="44"/>
      <c r="D151" s="44"/>
      <c r="E151" s="44"/>
      <c r="F151" s="44"/>
      <c r="G151" s="45"/>
      <c r="H151" s="45"/>
      <c r="I151" s="45"/>
      <c r="J151" s="45"/>
      <c r="K151" s="45"/>
      <c r="L151" s="45"/>
      <c r="M151" s="45"/>
      <c r="N151" s="45"/>
      <c r="O151" s="50"/>
      <c r="P151" s="51"/>
    </row>
    <row r="152" spans="2:16" ht="11.25" hidden="1" customHeight="1"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  <row r="153" spans="2:16" ht="10.8" hidden="1" thickBot="1">
      <c r="B153" s="32" t="s">
        <v>45</v>
      </c>
      <c r="C153" s="32"/>
      <c r="D153" s="32"/>
      <c r="E153" s="32"/>
      <c r="F153" s="33"/>
      <c r="G153" s="33"/>
      <c r="H153" s="33"/>
      <c r="I153" s="33"/>
      <c r="J153" s="33"/>
      <c r="K153" s="33"/>
      <c r="L153" s="33"/>
      <c r="M153" s="33"/>
      <c r="N153" s="33"/>
      <c r="O153" s="34"/>
      <c r="P153" s="34"/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>SUM(F154:N154)</f>
        <v>0</v>
      </c>
      <c r="P154" s="36">
        <f t="shared" ref="P154:P156" si="55">(D154*$D$3)+(E154*$E$3)+(F154*$F$3)+(G154*$G$3)+(H154*$H$3)+(I154*$I$3)+(J154*$J$3)+(K154*$K$3)+(L154*$L$3)+(M154*$M$3)+(N154*$N$3)</f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>SUM(F155:N155)</f>
        <v>0</v>
      </c>
      <c r="P155" s="36">
        <f t="shared" si="55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>SUM(F156:N156)</f>
        <v>0</v>
      </c>
      <c r="P156" s="36">
        <f t="shared" si="55"/>
        <v>0</v>
      </c>
    </row>
    <row r="157" spans="2:16" ht="10.8" hidden="1" thickBot="1">
      <c r="B157" s="37" t="s">
        <v>21</v>
      </c>
      <c r="C157" s="37">
        <f t="shared" ref="C157:O157" si="56">SUM(C154:C156)</f>
        <v>0</v>
      </c>
      <c r="D157" s="37">
        <f t="shared" si="56"/>
        <v>0</v>
      </c>
      <c r="E157" s="37">
        <f t="shared" si="56"/>
        <v>0</v>
      </c>
      <c r="F157" s="37">
        <f t="shared" si="56"/>
        <v>0</v>
      </c>
      <c r="G157" s="40">
        <f t="shared" si="56"/>
        <v>0</v>
      </c>
      <c r="H157" s="40">
        <f t="shared" si="56"/>
        <v>0</v>
      </c>
      <c r="I157" s="40">
        <f t="shared" si="56"/>
        <v>0</v>
      </c>
      <c r="J157" s="40">
        <f t="shared" si="56"/>
        <v>0</v>
      </c>
      <c r="K157" s="40">
        <f t="shared" si="56"/>
        <v>0</v>
      </c>
      <c r="L157" s="40">
        <f t="shared" si="56"/>
        <v>0</v>
      </c>
      <c r="M157" s="40">
        <f t="shared" si="56"/>
        <v>0</v>
      </c>
      <c r="N157" s="40">
        <f t="shared" si="56"/>
        <v>0</v>
      </c>
      <c r="O157" s="41">
        <f t="shared" si="56"/>
        <v>0</v>
      </c>
      <c r="P157" s="42">
        <f>SUM(P154:P156)</f>
        <v>0</v>
      </c>
    </row>
    <row r="158" spans="2:16" ht="13.2">
      <c r="B158" s="2"/>
      <c r="C158" s="2"/>
      <c r="D158" s="2"/>
      <c r="E158" s="2"/>
      <c r="F158" s="43"/>
      <c r="G158" s="43"/>
      <c r="H158" s="43"/>
      <c r="I158" s="43"/>
      <c r="J158" s="43"/>
      <c r="K158" s="43"/>
      <c r="L158" s="43"/>
      <c r="M158" s="43"/>
      <c r="N158" s="43"/>
      <c r="O158" s="2"/>
      <c r="P158" s="2"/>
    </row>
    <row r="159" spans="2:16">
      <c r="M159" s="44" t="s">
        <v>21</v>
      </c>
      <c r="O159" s="45">
        <f>O157+O150+O139+O132+O125+O119+O107+O101+O68+O94+O62+O56+O37+O11</f>
        <v>3833</v>
      </c>
      <c r="P159" s="46">
        <f>P157+P150+P139+P132+P125+P119+P107+P101+P68+P94+P62+P56+P37+P11</f>
        <v>1723.3500000000001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44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69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71</v>
      </c>
    </row>
    <row r="3" spans="2:16" ht="13.2">
      <c r="B3" s="2" t="s">
        <v>69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41" zoomScale="90" zoomScaleNormal="90" workbookViewId="0">
      <selection activeCell="A13" sqref="A13:XFD16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>
      <c r="A4" s="166" t="s">
        <v>87</v>
      </c>
      <c r="B4" s="168">
        <f>SUM(Botswana!O17)</f>
        <v>67</v>
      </c>
      <c r="C4" s="169">
        <f>SUM(Botswana!P17)</f>
        <v>21</v>
      </c>
      <c r="D4" s="162"/>
    </row>
    <row r="5" spans="1:4" ht="14.4" hidden="1">
      <c r="A5" s="166" t="s">
        <v>33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4.4">
      <c r="A6" s="166" t="s">
        <v>76</v>
      </c>
      <c r="B6" s="167">
        <f>SUM(Ghana!O10)</f>
        <v>379</v>
      </c>
      <c r="C6" s="169">
        <f>SUM(Ghana!P10)</f>
        <v>92.5</v>
      </c>
      <c r="D6" s="162"/>
    </row>
    <row r="7" spans="1:4" ht="14.4" hidden="1">
      <c r="A7" s="166" t="s">
        <v>49</v>
      </c>
      <c r="B7" s="173">
        <f>SUM('Ivory Coast'!O14)</f>
        <v>0</v>
      </c>
      <c r="C7" s="170">
        <f>SUM('Ivory Coast'!P14)</f>
        <v>0</v>
      </c>
      <c r="D7" s="162"/>
    </row>
    <row r="8" spans="1:4" ht="14.4">
      <c r="A8" s="166" t="s">
        <v>25</v>
      </c>
      <c r="B8" s="174">
        <f>SUM(Kenya!O34)</f>
        <v>1352</v>
      </c>
      <c r="C8" s="169">
        <f>SUM(Kenya!P34)</f>
        <v>711.6</v>
      </c>
      <c r="D8" s="162"/>
    </row>
    <row r="9" spans="1:4" ht="14.4">
      <c r="A9" s="166" t="s">
        <v>84</v>
      </c>
      <c r="B9" s="168">
        <f>SUM(Malawi!O17)</f>
        <v>278</v>
      </c>
      <c r="C9" s="169">
        <f>SUM(Malawi!P17)</f>
        <v>107.3</v>
      </c>
      <c r="D9" s="162"/>
    </row>
    <row r="10" spans="1:4" ht="14.4">
      <c r="A10" s="166" t="s">
        <v>26</v>
      </c>
      <c r="B10" s="168">
        <f>SUM(Mauritius!O55)</f>
        <v>1346</v>
      </c>
      <c r="C10" s="169">
        <f>SUM(Mauritius!P55)</f>
        <v>753.2</v>
      </c>
      <c r="D10" s="162"/>
    </row>
    <row r="11" spans="1:4" ht="14.4" hidden="1">
      <c r="A11" s="166" t="s">
        <v>34</v>
      </c>
      <c r="B11" s="173">
        <f>SUM(Nigeria!O44)</f>
        <v>0</v>
      </c>
      <c r="C11" s="170">
        <f>SUM(Nigeria!P44)</f>
        <v>0</v>
      </c>
      <c r="D11" s="162"/>
    </row>
    <row r="12" spans="1:4" ht="14.4">
      <c r="A12" s="166" t="s">
        <v>27</v>
      </c>
      <c r="B12" s="174">
        <f>SUM('South Africa'!O159)</f>
        <v>3833</v>
      </c>
      <c r="C12" s="169">
        <f>SUM('South Africa'!P159)</f>
        <v>1723.3500000000001</v>
      </c>
      <c r="D12" s="162"/>
    </row>
    <row r="13" spans="1:4" ht="14.4" hidden="1">
      <c r="A13" s="166" t="s">
        <v>81</v>
      </c>
      <c r="B13" s="173">
        <f>SUM(Tanzania!O12)</f>
        <v>0</v>
      </c>
      <c r="C13" s="170">
        <f>SUM(Tanzania!P12)</f>
        <v>0</v>
      </c>
      <c r="D13" s="162"/>
    </row>
    <row r="14" spans="1:4" ht="14.4" hidden="1">
      <c r="A14" s="166" t="s">
        <v>38</v>
      </c>
      <c r="B14" s="173">
        <f>SUM(Togo!O12)</f>
        <v>0</v>
      </c>
      <c r="C14" s="170">
        <f>SUM(Togo!P12)</f>
        <v>0</v>
      </c>
      <c r="D14" s="162"/>
    </row>
    <row r="15" spans="1:4" ht="14.4" hidden="1">
      <c r="A15" s="166" t="s">
        <v>78</v>
      </c>
      <c r="B15" s="173">
        <f>SUM(Uganda!O12)</f>
        <v>0</v>
      </c>
      <c r="C15" s="170">
        <f>SUM(Uganda!P12)</f>
        <v>0</v>
      </c>
      <c r="D15" s="162"/>
    </row>
    <row r="16" spans="1:4" ht="14.4" hidden="1">
      <c r="A16" s="166" t="s">
        <v>72</v>
      </c>
      <c r="B16" s="171">
        <f>SUM(Zimbabwe!O11)</f>
        <v>0</v>
      </c>
      <c r="C16" s="172">
        <f>SUM(Zimbabwe!P11)</f>
        <v>0</v>
      </c>
      <c r="D16" s="162"/>
    </row>
    <row r="17" spans="1:5" ht="14.4">
      <c r="A17" s="175"/>
      <c r="B17" s="173"/>
      <c r="C17" s="170"/>
      <c r="D17" s="162"/>
    </row>
    <row r="18" spans="1:5" ht="14.4">
      <c r="A18" s="176" t="s">
        <v>28</v>
      </c>
      <c r="B18" s="177">
        <f>SUM(B4:B17)</f>
        <v>7255</v>
      </c>
      <c r="C18" s="177">
        <f>SUM(C4:C17)</f>
        <v>3408.95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68</v>
      </c>
      <c r="B27" s="67">
        <v>2868</v>
      </c>
      <c r="C27" s="67">
        <v>3493</v>
      </c>
      <c r="D27" s="67"/>
      <c r="E27" s="67"/>
    </row>
    <row r="28" spans="1:5">
      <c r="A28" s="67" t="s">
        <v>57</v>
      </c>
      <c r="B28" s="67">
        <v>1902</v>
      </c>
      <c r="C28" s="67">
        <v>10995</v>
      </c>
      <c r="D28" s="67"/>
      <c r="E28" s="67"/>
    </row>
    <row r="29" spans="1:5">
      <c r="A29" s="67" t="s">
        <v>58</v>
      </c>
      <c r="B29" s="67">
        <v>7295</v>
      </c>
      <c r="C29" s="67">
        <v>4879</v>
      </c>
      <c r="D29" s="67"/>
      <c r="E29" s="67"/>
    </row>
    <row r="30" spans="1:5">
      <c r="A30" s="67" t="s">
        <v>59</v>
      </c>
      <c r="B30" s="178">
        <v>6114</v>
      </c>
      <c r="C30" s="178">
        <v>3724</v>
      </c>
      <c r="D30" s="178"/>
      <c r="E30" s="178"/>
    </row>
    <row r="31" spans="1:5">
      <c r="A31" s="67" t="s">
        <v>60</v>
      </c>
      <c r="B31" s="178">
        <v>3301</v>
      </c>
      <c r="C31" s="67">
        <v>3136</v>
      </c>
      <c r="D31" s="67"/>
    </row>
    <row r="32" spans="1:5">
      <c r="A32" s="67" t="s">
        <v>61</v>
      </c>
      <c r="B32" s="178">
        <v>10558</v>
      </c>
      <c r="C32" s="67">
        <v>4944</v>
      </c>
      <c r="D32" s="67"/>
    </row>
    <row r="33" spans="1:4">
      <c r="A33" s="67" t="s">
        <v>62</v>
      </c>
      <c r="B33" s="178">
        <v>6425</v>
      </c>
      <c r="C33" s="67">
        <f>B18</f>
        <v>7255</v>
      </c>
      <c r="D33" s="67"/>
    </row>
    <row r="34" spans="1:4">
      <c r="A34" s="67" t="s">
        <v>63</v>
      </c>
      <c r="B34" s="178">
        <v>5248</v>
      </c>
      <c r="D34" s="67"/>
    </row>
    <row r="35" spans="1:4">
      <c r="A35" s="67" t="s">
        <v>64</v>
      </c>
      <c r="B35" s="178">
        <v>8319</v>
      </c>
    </row>
    <row r="36" spans="1:4">
      <c r="A36" s="67" t="s">
        <v>65</v>
      </c>
      <c r="B36" s="178">
        <v>4299</v>
      </c>
    </row>
    <row r="37" spans="1:4">
      <c r="A37" s="67" t="s">
        <v>66</v>
      </c>
      <c r="B37" s="178">
        <v>11127</v>
      </c>
    </row>
    <row r="38" spans="1:4">
      <c r="A38" s="67" t="s">
        <v>67</v>
      </c>
      <c r="B38" s="178">
        <v>67742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topLeftCell="A10" workbookViewId="0">
      <selection activeCell="R16" sqref="R16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2023-08-30T04:19:44Z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