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3\"/>
    </mc:Choice>
  </mc:AlternateContent>
  <xr:revisionPtr revIDLastSave="0" documentId="13_ncr:1_{DA2C40AA-5E57-4EBF-8773-2960D677C8FE}" xr6:coauthVersionLast="47" xr6:coauthVersionMax="47" xr10:uidLastSave="{00000000-0000-0000-0000-000000000000}"/>
  <bookViews>
    <workbookView xWindow="-120" yWindow="-120" windowWidth="29040" windowHeight="15225" tabRatio="854" xr2:uid="{00000000-000D-0000-FFFF-FFFF00000000}"/>
  </bookViews>
  <sheets>
    <sheet name="Botswana" sheetId="25" r:id="rId1"/>
    <sheet name="Democratic Republic of Congo" sheetId="16" state="hidden" r:id="rId2"/>
    <sheet name="Ghana" sheetId="11" state="hidden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  <sheet name="Graphs" sheetId="22" state="hidden" r:id="rId15"/>
    <sheet name="New Summary Page" sheetId="26" state="hidden" r:id="rId16"/>
  </sheets>
  <externalReferences>
    <externalReference r:id="rId17"/>
    <externalReference r:id="rId18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5">[2]Malawi!#REF!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81029"/>
</workbook>
</file>

<file path=xl/calcChain.xml><?xml version="1.0" encoding="utf-8"?>
<calcChain xmlns="http://schemas.openxmlformats.org/spreadsheetml/2006/main">
  <c r="O11" i="10" l="1"/>
  <c r="B4" i="26"/>
  <c r="C4" i="26"/>
  <c r="B5" i="26"/>
  <c r="C5" i="26"/>
  <c r="B6" i="26"/>
  <c r="C6" i="26"/>
  <c r="B7" i="26"/>
  <c r="C7" i="26"/>
  <c r="C8" i="26"/>
  <c r="B9" i="26"/>
  <c r="C9" i="26"/>
  <c r="B11" i="26"/>
  <c r="C11" i="26"/>
  <c r="B12" i="26"/>
  <c r="C12" i="26"/>
  <c r="B13" i="26"/>
  <c r="C13" i="26"/>
  <c r="B14" i="26"/>
  <c r="C14" i="26"/>
  <c r="B15" i="26"/>
  <c r="C15" i="26"/>
  <c r="B16" i="26"/>
  <c r="C16" i="26"/>
  <c r="C5" i="4"/>
  <c r="B5" i="4"/>
  <c r="N13" i="25"/>
  <c r="M13" i="25"/>
  <c r="L13" i="25"/>
  <c r="K13" i="25"/>
  <c r="J13" i="25"/>
  <c r="I13" i="25"/>
  <c r="H13" i="25"/>
  <c r="G13" i="25"/>
  <c r="F13" i="25"/>
  <c r="E13" i="25"/>
  <c r="D13" i="25"/>
  <c r="C13" i="25"/>
  <c r="P12" i="25"/>
  <c r="O12" i="25"/>
  <c r="P11" i="25"/>
  <c r="O11" i="25"/>
  <c r="P10" i="25"/>
  <c r="O10" i="25"/>
  <c r="P9" i="25"/>
  <c r="O9" i="25"/>
  <c r="O150" i="19"/>
  <c r="O135" i="19"/>
  <c r="O94" i="19"/>
  <c r="O55" i="19"/>
  <c r="O41" i="19"/>
  <c r="O15" i="17"/>
  <c r="P13" i="25" l="1"/>
  <c r="C4" i="4" s="1"/>
  <c r="O13" i="25"/>
  <c r="B4" i="4" s="1"/>
  <c r="F131" i="19"/>
  <c r="P13" i="17"/>
  <c r="O13" i="17"/>
  <c r="P12" i="17"/>
  <c r="O12" i="17"/>
  <c r="P11" i="17"/>
  <c r="O11" i="17"/>
  <c r="P10" i="17"/>
  <c r="O10" i="17"/>
  <c r="P15" i="17"/>
  <c r="P14" i="17"/>
  <c r="O14" i="17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9" i="19"/>
  <c r="O49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3" i="4" s="1"/>
  <c r="O9" i="23"/>
  <c r="O12" i="23" s="1"/>
  <c r="B13" i="4" s="1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O18" i="10"/>
  <c r="P12" i="10"/>
  <c r="O12" i="10"/>
  <c r="P11" i="10"/>
  <c r="P10" i="10"/>
  <c r="O10" i="10"/>
  <c r="P9" i="10"/>
  <c r="O9" i="10"/>
  <c r="N38" i="18"/>
  <c r="M38" i="18"/>
  <c r="L38" i="18"/>
  <c r="K38" i="18"/>
  <c r="J38" i="18"/>
  <c r="I38" i="18"/>
  <c r="H38" i="18"/>
  <c r="G38" i="18"/>
  <c r="F38" i="18"/>
  <c r="E38" i="18"/>
  <c r="D38" i="18"/>
  <c r="C38" i="18"/>
  <c r="P37" i="18"/>
  <c r="O37" i="18"/>
  <c r="P36" i="18"/>
  <c r="O36" i="18"/>
  <c r="P35" i="18"/>
  <c r="O35" i="18"/>
  <c r="P34" i="18"/>
  <c r="O34" i="18"/>
  <c r="P24" i="18"/>
  <c r="O24" i="18"/>
  <c r="P23" i="18"/>
  <c r="O23" i="18"/>
  <c r="P26" i="18"/>
  <c r="O26" i="18"/>
  <c r="P25" i="18"/>
  <c r="O25" i="18"/>
  <c r="P27" i="18"/>
  <c r="O27" i="18"/>
  <c r="P28" i="18"/>
  <c r="O28" i="18"/>
  <c r="P160" i="19"/>
  <c r="O160" i="19"/>
  <c r="P159" i="19"/>
  <c r="O159" i="19"/>
  <c r="P158" i="19"/>
  <c r="O158" i="19"/>
  <c r="P44" i="8"/>
  <c r="O44" i="8"/>
  <c r="P43" i="8"/>
  <c r="O43" i="8"/>
  <c r="P42" i="8"/>
  <c r="O42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46" i="8"/>
  <c r="M46" i="8"/>
  <c r="L46" i="8"/>
  <c r="K46" i="8"/>
  <c r="J46" i="8"/>
  <c r="I46" i="8"/>
  <c r="H46" i="8"/>
  <c r="G46" i="8"/>
  <c r="F46" i="8"/>
  <c r="E46" i="8"/>
  <c r="D46" i="8"/>
  <c r="C46" i="8"/>
  <c r="P45" i="8"/>
  <c r="O45" i="8"/>
  <c r="P41" i="8"/>
  <c r="O41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94" i="19"/>
  <c r="P50" i="19"/>
  <c r="P41" i="19"/>
  <c r="P17" i="18"/>
  <c r="P16" i="18"/>
  <c r="P15" i="18"/>
  <c r="P14" i="18"/>
  <c r="P29" i="18"/>
  <c r="P22" i="18"/>
  <c r="P9" i="18"/>
  <c r="P8" i="18"/>
  <c r="P7" i="18"/>
  <c r="P36" i="8"/>
  <c r="P35" i="8"/>
  <c r="P34" i="8"/>
  <c r="P29" i="8"/>
  <c r="P7" i="8"/>
  <c r="P9" i="20"/>
  <c r="P13" i="14"/>
  <c r="P12" i="14"/>
  <c r="P11" i="14"/>
  <c r="P10" i="14"/>
  <c r="P9" i="14"/>
  <c r="P10" i="16"/>
  <c r="P9" i="16"/>
  <c r="P9" i="11"/>
  <c r="P8" i="11"/>
  <c r="P8" i="10"/>
  <c r="O20" i="10" l="1"/>
  <c r="P20" i="10"/>
  <c r="O12" i="24"/>
  <c r="B15" i="4" s="1"/>
  <c r="P12" i="24"/>
  <c r="C15" i="4" s="1"/>
  <c r="O38" i="18"/>
  <c r="P38" i="18"/>
  <c r="P46" i="8"/>
  <c r="O46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C90" i="19"/>
  <c r="D90" i="19"/>
  <c r="E90" i="19"/>
  <c r="F90" i="19"/>
  <c r="G90" i="19"/>
  <c r="H90" i="19"/>
  <c r="I90" i="19"/>
  <c r="J90" i="19"/>
  <c r="K90" i="19"/>
  <c r="L90" i="19"/>
  <c r="M90" i="19"/>
  <c r="N90" i="19"/>
  <c r="O62" i="19"/>
  <c r="P62" i="19"/>
  <c r="O63" i="19"/>
  <c r="P63" i="19"/>
  <c r="C64" i="19"/>
  <c r="D64" i="19"/>
  <c r="E64" i="19"/>
  <c r="F64" i="19"/>
  <c r="G64" i="19"/>
  <c r="H64" i="19"/>
  <c r="I64" i="19"/>
  <c r="J64" i="19"/>
  <c r="K64" i="19"/>
  <c r="L64" i="19"/>
  <c r="M64" i="19"/>
  <c r="N64" i="19"/>
  <c r="P11" i="19" l="1"/>
  <c r="O11" i="19"/>
  <c r="P64" i="19"/>
  <c r="P90" i="19"/>
  <c r="O90" i="19"/>
  <c r="O64" i="19"/>
  <c r="O8" i="10"/>
  <c r="P32" i="10" l="1"/>
  <c r="P31" i="10"/>
  <c r="P30" i="10"/>
  <c r="P25" i="10"/>
  <c r="P24" i="10"/>
  <c r="P13" i="10"/>
  <c r="P168" i="19"/>
  <c r="P167" i="19"/>
  <c r="P166" i="19"/>
  <c r="P161" i="19"/>
  <c r="P157" i="19"/>
  <c r="P152" i="19"/>
  <c r="P151" i="19"/>
  <c r="P150" i="19"/>
  <c r="P145" i="19"/>
  <c r="P144" i="19"/>
  <c r="P143" i="19"/>
  <c r="P138" i="19"/>
  <c r="P137" i="19"/>
  <c r="P136" i="19"/>
  <c r="P135" i="19"/>
  <c r="P130" i="19"/>
  <c r="P129" i="19"/>
  <c r="P128" i="19"/>
  <c r="P127" i="19"/>
  <c r="P126" i="19"/>
  <c r="P125" i="19"/>
  <c r="P124" i="19"/>
  <c r="P123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7" i="19"/>
  <c r="P102" i="19"/>
  <c r="P101" i="19"/>
  <c r="P96" i="19"/>
  <c r="P95" i="19"/>
  <c r="P57" i="19"/>
  <c r="P56" i="19"/>
  <c r="P55" i="19"/>
  <c r="P36" i="19"/>
  <c r="P15" i="19"/>
  <c r="O15" i="19"/>
  <c r="O56" i="19" l="1"/>
  <c r="O151" i="19" l="1"/>
  <c r="O7" i="8" l="1"/>
  <c r="O108" i="19" l="1"/>
  <c r="N139" i="19"/>
  <c r="M139" i="19"/>
  <c r="L139" i="19"/>
  <c r="K139" i="19"/>
  <c r="J139" i="19"/>
  <c r="I139" i="19"/>
  <c r="H139" i="19"/>
  <c r="G139" i="19"/>
  <c r="F139" i="19"/>
  <c r="E139" i="19"/>
  <c r="D139" i="19"/>
  <c r="C139" i="19"/>
  <c r="O138" i="19"/>
  <c r="O137" i="19"/>
  <c r="O136" i="19"/>
  <c r="P139" i="19" l="1"/>
  <c r="O139" i="19"/>
  <c r="O57" i="19"/>
  <c r="O119" i="19" l="1"/>
  <c r="O118" i="19"/>
  <c r="O117" i="19"/>
  <c r="O116" i="19"/>
  <c r="O115" i="19"/>
  <c r="O114" i="19"/>
  <c r="O113" i="19"/>
  <c r="O112" i="19"/>
  <c r="O111" i="19"/>
  <c r="O110" i="19"/>
  <c r="O109" i="19"/>
  <c r="O129" i="19"/>
  <c r="O128" i="19"/>
  <c r="O127" i="19"/>
  <c r="O126" i="19"/>
  <c r="O125" i="19"/>
  <c r="O50" i="19" l="1"/>
  <c r="E51" i="19"/>
  <c r="F51" i="19"/>
  <c r="G51" i="19"/>
  <c r="H51" i="19"/>
  <c r="I51" i="19"/>
  <c r="J51" i="19"/>
  <c r="K51" i="19"/>
  <c r="L51" i="19"/>
  <c r="M51" i="19"/>
  <c r="N51" i="19"/>
  <c r="E58" i="19"/>
  <c r="F58" i="19"/>
  <c r="G58" i="19"/>
  <c r="H58" i="19"/>
  <c r="I58" i="19"/>
  <c r="J58" i="19"/>
  <c r="K58" i="19"/>
  <c r="L58" i="19"/>
  <c r="M58" i="19"/>
  <c r="N58" i="19"/>
  <c r="O144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53" i="19"/>
  <c r="M153" i="19"/>
  <c r="L153" i="19"/>
  <c r="K153" i="19"/>
  <c r="J153" i="19"/>
  <c r="I153" i="19"/>
  <c r="H153" i="19"/>
  <c r="G153" i="19"/>
  <c r="F153" i="19"/>
  <c r="E153" i="19"/>
  <c r="D153" i="19"/>
  <c r="C153" i="19"/>
  <c r="O152" i="19"/>
  <c r="N131" i="19"/>
  <c r="M131" i="19"/>
  <c r="L131" i="19"/>
  <c r="K131" i="19"/>
  <c r="J131" i="19"/>
  <c r="I131" i="19"/>
  <c r="H131" i="19"/>
  <c r="G131" i="19"/>
  <c r="E131" i="19"/>
  <c r="D131" i="19"/>
  <c r="C131" i="19"/>
  <c r="O130" i="19"/>
  <c r="O124" i="19"/>
  <c r="O123" i="19"/>
  <c r="O122" i="19"/>
  <c r="O121" i="19"/>
  <c r="O120" i="19"/>
  <c r="O107" i="19"/>
  <c r="D51" i="19"/>
  <c r="C51" i="19"/>
  <c r="N162" i="19"/>
  <c r="M162" i="19"/>
  <c r="L162" i="19"/>
  <c r="K162" i="19"/>
  <c r="J162" i="19"/>
  <c r="I162" i="19"/>
  <c r="H162" i="19"/>
  <c r="G162" i="19"/>
  <c r="F162" i="19"/>
  <c r="E162" i="19"/>
  <c r="D162" i="19"/>
  <c r="C162" i="19"/>
  <c r="O161" i="19"/>
  <c r="O157" i="19"/>
  <c r="O95" i="19"/>
  <c r="O9" i="16"/>
  <c r="N169" i="19"/>
  <c r="M169" i="19"/>
  <c r="L169" i="19"/>
  <c r="K169" i="19"/>
  <c r="J169" i="19"/>
  <c r="I169" i="19"/>
  <c r="H169" i="19"/>
  <c r="G169" i="19"/>
  <c r="F169" i="19"/>
  <c r="E169" i="19"/>
  <c r="D169" i="19"/>
  <c r="C169" i="19"/>
  <c r="O168" i="19"/>
  <c r="O167" i="19"/>
  <c r="O166" i="19"/>
  <c r="N146" i="19"/>
  <c r="M146" i="19"/>
  <c r="L146" i="19"/>
  <c r="K146" i="19"/>
  <c r="J146" i="19"/>
  <c r="I146" i="19"/>
  <c r="H146" i="19"/>
  <c r="G146" i="19"/>
  <c r="F146" i="19"/>
  <c r="E146" i="19"/>
  <c r="D146" i="19"/>
  <c r="C146" i="19"/>
  <c r="O145" i="19"/>
  <c r="O143" i="19"/>
  <c r="N103" i="19"/>
  <c r="M103" i="19"/>
  <c r="L103" i="19"/>
  <c r="K103" i="19"/>
  <c r="J103" i="19"/>
  <c r="I103" i="19"/>
  <c r="H103" i="19"/>
  <c r="G103" i="19"/>
  <c r="F103" i="19"/>
  <c r="E103" i="19"/>
  <c r="D103" i="19"/>
  <c r="C103" i="19"/>
  <c r="O102" i="19"/>
  <c r="O101" i="19"/>
  <c r="N97" i="19"/>
  <c r="M97" i="19"/>
  <c r="L97" i="19"/>
  <c r="K97" i="19"/>
  <c r="J97" i="19"/>
  <c r="I97" i="19"/>
  <c r="H97" i="19"/>
  <c r="G97" i="19"/>
  <c r="F97" i="19"/>
  <c r="E97" i="19"/>
  <c r="D97" i="19"/>
  <c r="C97" i="19"/>
  <c r="O96" i="19"/>
  <c r="D58" i="19"/>
  <c r="C58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2" i="18"/>
  <c r="P30" i="18"/>
  <c r="O29" i="18"/>
  <c r="C30" i="18"/>
  <c r="D30" i="18"/>
  <c r="E30" i="18"/>
  <c r="F30" i="18"/>
  <c r="G30" i="18"/>
  <c r="H30" i="18"/>
  <c r="I30" i="18"/>
  <c r="J30" i="18"/>
  <c r="K30" i="18"/>
  <c r="L30" i="18"/>
  <c r="M30" i="18"/>
  <c r="N30" i="18"/>
  <c r="O14" i="18"/>
  <c r="O15" i="18"/>
  <c r="O16" i="18"/>
  <c r="O17" i="18"/>
  <c r="C18" i="18"/>
  <c r="D18" i="18"/>
  <c r="E18" i="18"/>
  <c r="F18" i="18"/>
  <c r="G18" i="18"/>
  <c r="H18" i="18"/>
  <c r="I18" i="18"/>
  <c r="J18" i="18"/>
  <c r="K18" i="18"/>
  <c r="L18" i="18"/>
  <c r="M18" i="18"/>
  <c r="N18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30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N33" i="10"/>
  <c r="M33" i="10"/>
  <c r="L33" i="10"/>
  <c r="K33" i="10"/>
  <c r="J33" i="10"/>
  <c r="I33" i="10"/>
  <c r="H33" i="10"/>
  <c r="G33" i="10"/>
  <c r="F33" i="10"/>
  <c r="E33" i="10"/>
  <c r="D33" i="10"/>
  <c r="C33" i="10"/>
  <c r="O32" i="10"/>
  <c r="O31" i="10"/>
  <c r="O30" i="10"/>
  <c r="O1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9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6" i="10"/>
  <c r="M26" i="10"/>
  <c r="L26" i="10"/>
  <c r="K26" i="10"/>
  <c r="J26" i="10"/>
  <c r="I26" i="10"/>
  <c r="H26" i="10"/>
  <c r="G26" i="10"/>
  <c r="F26" i="10"/>
  <c r="E26" i="10"/>
  <c r="D26" i="10"/>
  <c r="C26" i="10"/>
  <c r="O25" i="10"/>
  <c r="O24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37" i="8"/>
  <c r="M37" i="8"/>
  <c r="L37" i="8"/>
  <c r="K37" i="8"/>
  <c r="J37" i="8"/>
  <c r="I37" i="8"/>
  <c r="H37" i="8"/>
  <c r="G37" i="8"/>
  <c r="F37" i="8"/>
  <c r="E37" i="8"/>
  <c r="D37" i="8"/>
  <c r="C37" i="8"/>
  <c r="O36" i="8"/>
  <c r="O35" i="8"/>
  <c r="O34" i="8"/>
  <c r="N30" i="8"/>
  <c r="M30" i="8"/>
  <c r="L30" i="8"/>
  <c r="K30" i="8"/>
  <c r="J30" i="8"/>
  <c r="I30" i="8"/>
  <c r="H30" i="8"/>
  <c r="F30" i="8"/>
  <c r="E30" i="8"/>
  <c r="D30" i="8"/>
  <c r="C30" i="8"/>
  <c r="P17" i="17"/>
  <c r="C9" i="4" s="1"/>
  <c r="O18" i="16" l="1"/>
  <c r="O37" i="8"/>
  <c r="O33" i="10"/>
  <c r="O14" i="14"/>
  <c r="B7" i="4" s="1"/>
  <c r="P14" i="14"/>
  <c r="C7" i="4" s="1"/>
  <c r="P10" i="11"/>
  <c r="C6" i="4" s="1"/>
  <c r="O26" i="10"/>
  <c r="P14" i="10"/>
  <c r="P26" i="10"/>
  <c r="O14" i="10"/>
  <c r="O17" i="17"/>
  <c r="B9" i="4" s="1"/>
  <c r="O10" i="11"/>
  <c r="B6" i="4" s="1"/>
  <c r="P12" i="12"/>
  <c r="C14" i="4" s="1"/>
  <c r="O12" i="12"/>
  <c r="B14" i="4" s="1"/>
  <c r="P30" i="8"/>
  <c r="P37" i="8"/>
  <c r="P49" i="8" s="1"/>
  <c r="C10" i="26" s="1"/>
  <c r="C18" i="26" s="1"/>
  <c r="O153" i="19"/>
  <c r="P131" i="19"/>
  <c r="P33" i="10"/>
  <c r="O30" i="8"/>
  <c r="P18" i="18"/>
  <c r="P10" i="18"/>
  <c r="O18" i="18"/>
  <c r="O10" i="18"/>
  <c r="O30" i="18"/>
  <c r="O169" i="19"/>
  <c r="O97" i="19"/>
  <c r="O37" i="19"/>
  <c r="P51" i="19"/>
  <c r="P58" i="19"/>
  <c r="P162" i="19"/>
  <c r="O146" i="19"/>
  <c r="O103" i="19"/>
  <c r="P103" i="19"/>
  <c r="O58" i="19"/>
  <c r="P146" i="19"/>
  <c r="O51" i="19"/>
  <c r="O162" i="19"/>
  <c r="P153" i="19"/>
  <c r="P169" i="19"/>
  <c r="P97" i="19"/>
  <c r="O131" i="19"/>
  <c r="P37" i="19"/>
  <c r="P171" i="19" l="1"/>
  <c r="O171" i="19"/>
  <c r="B12" i="4" s="1"/>
  <c r="O49" i="8"/>
  <c r="B10" i="26" s="1"/>
  <c r="O35" i="10"/>
  <c r="P35" i="10"/>
  <c r="O42" i="18"/>
  <c r="B11" i="4" s="1"/>
  <c r="P42" i="18"/>
  <c r="C11" i="4" s="1"/>
  <c r="B10" i="4"/>
  <c r="C8" i="4"/>
  <c r="C12" i="4"/>
  <c r="C10" i="4"/>
  <c r="B8" i="4" l="1"/>
  <c r="B8" i="26"/>
  <c r="B18" i="26"/>
  <c r="C28" i="26" s="1"/>
  <c r="B18" i="4"/>
  <c r="B28" i="4" s="1"/>
  <c r="C18" i="4"/>
</calcChain>
</file>

<file path=xl/sharedStrings.xml><?xml version="1.0" encoding="utf-8"?>
<sst xmlns="http://schemas.openxmlformats.org/spreadsheetml/2006/main" count="463" uniqueCount="143">
  <si>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</si>
  <si>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</si>
  <si>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</si>
  <si>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</si>
  <si>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</si>
  <si>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</si>
  <si>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</si>
  <si>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</si>
  <si>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</si>
  <si>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</si>
  <si>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</si>
  <si>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</si>
  <si>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</si>
  <si>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</si>
  <si>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</si>
  <si>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</si>
  <si>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</si>
  <si>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</si>
  <si>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</si>
  <si>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</si>
  <si>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</si>
  <si>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</si>
  <si>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</si>
  <si>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</si>
  <si>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</si>
  <si>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</si>
  <si>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</si>
  <si>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</si>
  <si>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</si>
  <si>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</si>
  <si>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</si>
  <si>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</si>
  <si>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</si>
  <si>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</si>
  <si>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</si>
  <si>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</si>
  <si>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</si>
  <si>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</si>
  <si>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</si>
  <si>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</si>
  <si>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</si>
  <si>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</si>
  <si>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</si>
  <si>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</si>
  <si>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</si>
  <si>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</si>
  <si>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</si>
  <si>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</si>
  <si>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</si>
  <si>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</si>
  <si>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</si>
  <si>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</si>
  <si>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</si>
  <si>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</si>
  <si>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</si>
  <si>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</si>
  <si>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</si>
  <si>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</si>
  <si>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</si>
  <si>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</si>
  <si>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</si>
  <si>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</si>
  <si>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</si>
  <si>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</si>
  <si>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</si>
  <si>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</si>
  <si>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</si>
  <si>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</si>
  <si>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</si>
  <si>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</si>
  <si>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</si>
  <si>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</si>
  <si>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</si>
  <si>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</si>
  <si>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</si>
  <si>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</si>
  <si>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</si>
  <si>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</si>
  <si>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</si>
  <si>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</si>
  <si>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</si>
  <si>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</si>
  <si>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</si>
  <si>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</si>
  <si>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</si>
  <si>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</si>
  <si>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</si>
  <si>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</si>
  <si>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</si>
  <si>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</si>
  <si>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MONTH: February 2023</t>
  </si>
  <si>
    <t>Tattva Darshan Das</t>
  </si>
  <si>
    <t>Raghupathi Raghav Das</t>
  </si>
  <si>
    <t>Rama Priya Devi Dasi</t>
  </si>
  <si>
    <t>Devakinandan Das</t>
  </si>
  <si>
    <t>MONTH : February 2023</t>
  </si>
  <si>
    <t>Paramisvara Dasa and Paramisvari Dasi</t>
  </si>
  <si>
    <t>Congregation</t>
  </si>
  <si>
    <t>ISKCON ABEOKUTA</t>
  </si>
  <si>
    <t>Nitai Pada Kamalam</t>
  </si>
  <si>
    <t xml:space="preserve">Sankirtan Sadhakas </t>
  </si>
  <si>
    <t>The Brhat Mrdanga Team</t>
  </si>
  <si>
    <t>Vibhu Caitanya Das</t>
  </si>
  <si>
    <t>Rama Tirtha Das, Rasavali dasi, Saci Mata dasi and Sita Luxmi dasi</t>
  </si>
  <si>
    <t>Padyavali dasi</t>
  </si>
  <si>
    <t>Abhay Caitanya Das</t>
  </si>
  <si>
    <t>Sukadev</t>
  </si>
  <si>
    <t>Rasamrta Devi Dasi</t>
  </si>
  <si>
    <t>MATAJI SATYABHAMA DD/MATAJI VINATA DD/MATAJI AKUTI DD</t>
  </si>
  <si>
    <t>MATAJI DRAUPADI DASI/PRABHU MANMOHAN DAS</t>
  </si>
  <si>
    <t>MATAJI VRAJESHWARI DASI</t>
  </si>
  <si>
    <t>MATAJI DIVYA</t>
  </si>
  <si>
    <t>MATAJI PRIYA/SEJAL</t>
  </si>
  <si>
    <t>MATAJI SWASTI DEVI DASI</t>
  </si>
  <si>
    <t>MATAJI HARI PUJA DASI</t>
  </si>
  <si>
    <t>PRABHU KRISHNA KATHA DAS</t>
  </si>
  <si>
    <t>PRABHU NARA NARAYAN DAS</t>
  </si>
  <si>
    <t>MATAJI CHAITANYA</t>
  </si>
  <si>
    <t>PRABHU VRSBHANU DAYALU DAS</t>
  </si>
  <si>
    <t>MATAJI CARU BALA DEVI DASI</t>
  </si>
  <si>
    <t>MATAJI NIKUNJA DEVI DASI</t>
  </si>
  <si>
    <t>PRABHU MAHAJAN DAS</t>
  </si>
  <si>
    <t>MATAJI RAJKUMARI</t>
  </si>
  <si>
    <t>PRABHU KRISH GOVIND DAS</t>
  </si>
  <si>
    <t>MATAJI TARUNA</t>
  </si>
  <si>
    <t>MATAJI VINATA DEVI DASI</t>
  </si>
  <si>
    <t>MATAJI DANGHATI LILA DEVI DASI</t>
  </si>
  <si>
    <t>MATAJI SRI MANJARI DEVI DASI</t>
  </si>
  <si>
    <t>MATAJI ARADHYA MURTI</t>
  </si>
  <si>
    <t>MATAJI ADITI</t>
  </si>
  <si>
    <t>ISKCON Midrand</t>
  </si>
  <si>
    <t>Sandton BTG team</t>
  </si>
  <si>
    <t>Damodar das (BCais)</t>
  </si>
  <si>
    <t xml:space="preserve">Radhakund devi dasi </t>
  </si>
  <si>
    <t>Team AGTSP</t>
  </si>
  <si>
    <t>KRISHNA KIDS SENA</t>
  </si>
  <si>
    <t>TEMPLE GIFT SHOP</t>
  </si>
  <si>
    <t>ASHRAMA BHAKTAS</t>
  </si>
  <si>
    <t>RUKMA DAS</t>
  </si>
  <si>
    <t>HARE KRISHNA TRAINING CENTRE</t>
  </si>
  <si>
    <t>OTHERS</t>
  </si>
  <si>
    <t>PRABHU ABHIRAMA GOPA DAS</t>
  </si>
  <si>
    <t>MATAJI RUMA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</si>
</sst>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40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39" fillId="37" borderId="0" xfId="39" applyFont="1" applyFill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colors>
    <mruColors>
      <color rgb="FF68D321"/>
      <color rgb="FF70AD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3493</c:v>
                </c:pt>
                <c:pt idx="1">
                  <c:v>8138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2022</a:t>
            </a:r>
            <a:r>
              <a:rPr lang="en-ZA" baseline="0"/>
              <a:t> - 2023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'New Summary Page'!$B$26</c:f>
              <c:strCache>
                <c:ptCount val="1"/>
                <c:pt idx="0">
                  <c:v>2022</c:v>
                </c:pt>
              </c:strCache>
            </c:strRef>
          </c:tx>
          <c:spPr>
            <a:ln w="349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'New Summary Page'!$A$27:$A$38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'New Summary Page'!$B$27:$B$38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  <c:pt idx="11" formatCode="0">
                  <c:v>67742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31-46FA-A206-996F23D929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5302208"/>
        <c:axId val="545292488"/>
      </c:lineChart>
      <c:lineChart>
        <c:grouping val="standard"/>
        <c:varyColors val="0"/>
        <c:ser>
          <c:idx val="1"/>
          <c:order val="1"/>
          <c:tx>
            <c:strRef>
              <c:f>'New Summary Page'!$C$26</c:f>
              <c:strCache>
                <c:ptCount val="1"/>
                <c:pt idx="0">
                  <c:v>2023</c:v>
                </c:pt>
              </c:strCache>
            </c:strRef>
          </c:tx>
          <c:spPr>
            <a:ln w="349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'New Summary Page'!$A$27:$A$38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'New Summary Page'!$C$27:$C$28</c:f>
              <c:numCache>
                <c:formatCode>General</c:formatCode>
                <c:ptCount val="2"/>
                <c:pt idx="0">
                  <c:v>3493</c:v>
                </c:pt>
                <c:pt idx="1">
                  <c:v>8138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31-46FA-A206-996F23D929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3721152"/>
        <c:axId val="123720792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valAx>
        <c:axId val="12372079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one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3721152"/>
        <c:crosses val="max"/>
        <c:crossBetween val="between"/>
      </c:valAx>
      <c:catAx>
        <c:axId val="1237211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23720792"/>
        <c:crosses val="autoZero"/>
        <c:auto val="1"/>
        <c:lblAlgn val="ctr"/>
        <c:lblOffset val="100"/>
        <c:noMultiLvlLbl val="0"/>
      </c:catAx>
      <c:dTable>
        <c:showHorzBorder val="1"/>
        <c:showVertBorder val="1"/>
        <c:showOutline val="1"/>
        <c:showKeys val="1"/>
        <c:spPr>
          <a:noFill/>
          <a:ln w="9525">
            <a:solidFill>
              <a:schemeClr val="dk1">
                <a:lumMod val="50000"/>
                <a:lumOff val="50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423333</xdr:colOff>
      <xdr:row>1</xdr:row>
      <xdr:rowOff>63499</xdr:rowOff>
    </xdr:from>
    <xdr:to>
      <xdr:col>22</xdr:col>
      <xdr:colOff>0</xdr:colOff>
      <xdr:row>55</xdr:row>
      <xdr:rowOff>74083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9F1E2CE-8013-F600-59EE-8D2979BC5A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3"/>
  <sheetViews>
    <sheetView tabSelected="1" workbookViewId="0">
      <selection activeCell="F9" sqref="F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88</v>
      </c>
    </row>
    <row r="3" spans="2:16" ht="12.75">
      <c r="B3" s="2" t="s">
        <v>95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 t="s">
        <v>92</v>
      </c>
      <c r="C9" s="98"/>
      <c r="D9" s="90"/>
      <c r="E9" s="90"/>
      <c r="F9" s="135"/>
      <c r="G9" s="136">
        <v>33</v>
      </c>
      <c r="H9" s="137"/>
      <c r="I9" s="138"/>
      <c r="J9" s="137"/>
      <c r="K9" s="136"/>
      <c r="L9" s="139"/>
      <c r="M9" s="136"/>
      <c r="N9" s="137"/>
      <c r="O9" s="96">
        <f t="shared" ref="O9:O12" si="0">SUM(F9:N9)</f>
        <v>33</v>
      </c>
      <c r="P9" s="97">
        <f>(D9*$D$5)+(E9*$E$5)+(F9*$F$5)+(G9*$G$5)+(H9*$H$5)+(I9*$I$5)+(J9*$J$5)+(K9*$K$5)+(L9*$L$5)+(M9*$M$5)+(N9*$N$5)</f>
        <v>8.25</v>
      </c>
    </row>
    <row r="10" spans="2:16">
      <c r="B10" s="89" t="s">
        <v>93</v>
      </c>
      <c r="C10" s="98"/>
      <c r="D10" s="90"/>
      <c r="E10" s="90"/>
      <c r="F10" s="113"/>
      <c r="G10" s="114">
        <v>23</v>
      </c>
      <c r="H10" s="115"/>
      <c r="I10" s="94"/>
      <c r="J10" s="115"/>
      <c r="K10" s="114"/>
      <c r="L10" s="95"/>
      <c r="M10" s="114"/>
      <c r="N10" s="115"/>
      <c r="O10" s="96">
        <f t="shared" si="0"/>
        <v>23</v>
      </c>
      <c r="P10" s="97">
        <f>(D10*$D$5)+(E10*$E$5)+(F10*$F$5)+(G10*$G$5)+(H10*$H$5)+(I10*$I$5)+(J10*$J$5)+(K10*$K$5)+(L10*$L$5)+(M10*$M$5)+(N10*$N$5)</f>
        <v>5.75</v>
      </c>
    </row>
    <row r="11" spans="2:16">
      <c r="B11" s="89" t="s">
        <v>94</v>
      </c>
      <c r="C11" s="98"/>
      <c r="D11" s="90"/>
      <c r="E11" s="90"/>
      <c r="F11" s="113"/>
      <c r="G11" s="114">
        <v>12</v>
      </c>
      <c r="H11" s="115"/>
      <c r="I11" s="94"/>
      <c r="J11" s="115"/>
      <c r="K11" s="114"/>
      <c r="L11" s="95"/>
      <c r="M11" s="114"/>
      <c r="N11" s="115">
        <v>1</v>
      </c>
      <c r="O11" s="96">
        <f t="shared" si="0"/>
        <v>13</v>
      </c>
      <c r="P11" s="97">
        <f t="shared" ref="P11:P12" si="1">(F11*$F$5)+(G11*$G$5)+(H11*$H$5)+(I11*$I$5)+(J11*$J$5)+(K11*$K$5)+(L11*$L$5)+(M11*$M$5)+(N11*$N$5)</f>
        <v>5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99" t="s">
        <v>21</v>
      </c>
      <c r="C13" s="99">
        <f t="shared" ref="C13:P13" si="2">SUM(C9:C12)</f>
        <v>0</v>
      </c>
      <c r="D13" s="99">
        <f t="shared" si="2"/>
        <v>0</v>
      </c>
      <c r="E13" s="99">
        <f t="shared" si="2"/>
        <v>0</v>
      </c>
      <c r="F13" s="99">
        <f t="shared" si="2"/>
        <v>0</v>
      </c>
      <c r="G13" s="99">
        <f t="shared" si="2"/>
        <v>68</v>
      </c>
      <c r="H13" s="99">
        <f t="shared" si="2"/>
        <v>0</v>
      </c>
      <c r="I13" s="99">
        <f t="shared" si="2"/>
        <v>0</v>
      </c>
      <c r="J13" s="99">
        <f t="shared" si="2"/>
        <v>0</v>
      </c>
      <c r="K13" s="99">
        <f t="shared" si="2"/>
        <v>0</v>
      </c>
      <c r="L13" s="99">
        <f t="shared" si="2"/>
        <v>0</v>
      </c>
      <c r="M13" s="99">
        <f t="shared" si="2"/>
        <v>0</v>
      </c>
      <c r="N13" s="99">
        <f t="shared" si="2"/>
        <v>1</v>
      </c>
      <c r="O13" s="99">
        <f t="shared" si="2"/>
        <v>69</v>
      </c>
      <c r="P13" s="99">
        <f t="shared" si="2"/>
        <v>19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45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2:16" ht="12.75">
      <c r="B1" s="2" t="s">
        <v>78</v>
      </c>
    </row>
    <row r="2" spans="2:16" ht="12.75">
      <c r="B2" s="2" t="s">
        <v>72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76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O27" sqref="O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50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2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 t="shared" ref="P10:P13" si="1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si="1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0</v>
      </c>
      <c r="F14" s="99">
        <f t="shared" si="2"/>
        <v>0</v>
      </c>
      <c r="G14" s="99">
        <f t="shared" si="2"/>
        <v>0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0</v>
      </c>
      <c r="O14" s="99">
        <f t="shared" si="2"/>
        <v>0</v>
      </c>
      <c r="P14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5"/>
  <sheetViews>
    <sheetView workbookViewId="0">
      <selection activeCell="U36" sqref="U36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95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2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2" thickBot="1">
      <c r="B7" s="32" t="s">
        <v>37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135</v>
      </c>
      <c r="C8" s="134"/>
      <c r="D8" s="47"/>
      <c r="E8" s="48"/>
      <c r="F8" s="49"/>
      <c r="G8" s="53">
        <v>630</v>
      </c>
      <c r="H8" s="54"/>
      <c r="I8" s="55">
        <v>79</v>
      </c>
      <c r="J8" s="54"/>
      <c r="K8" s="53">
        <v>5</v>
      </c>
      <c r="L8" s="56"/>
      <c r="M8" s="53"/>
      <c r="N8" s="54">
        <v>42</v>
      </c>
      <c r="O8" s="110">
        <f t="shared" ref="O8" si="0">SUM(F8:N8)</f>
        <v>756</v>
      </c>
      <c r="P8" s="36">
        <f t="shared" ref="P8" si="1">(D8*$D$4)+(E8*$E$4)+(F8*$F$4)+(G8*$G$4)+(H8*$H$4)+(I8*$I$4)+(J8*$J$4)+(K8*$K$4)+(L8*$L$4)+(M8*$M$4)+(N8*$N$4)</f>
        <v>286</v>
      </c>
    </row>
    <row r="9" spans="2:16">
      <c r="B9" s="52" t="s">
        <v>136</v>
      </c>
      <c r="C9" s="134"/>
      <c r="D9" s="47"/>
      <c r="E9" s="48"/>
      <c r="F9" s="49">
        <v>2</v>
      </c>
      <c r="G9" s="53">
        <v>7</v>
      </c>
      <c r="H9" s="54"/>
      <c r="I9" s="55">
        <v>1</v>
      </c>
      <c r="J9" s="54"/>
      <c r="K9" s="53">
        <v>2</v>
      </c>
      <c r="L9" s="56"/>
      <c r="M9" s="53"/>
      <c r="N9" s="54"/>
      <c r="O9" s="110">
        <f t="shared" ref="O9:O12" si="2">SUM(F9:N9)</f>
        <v>12</v>
      </c>
      <c r="P9" s="36">
        <f t="shared" ref="P9:P12" si="3">(D9*$D$4)+(E9*$E$4)+(F9*$F$4)+(G9*$G$4)+(H9*$H$4)+(I9*$I$4)+(J9*$J$4)+(K9*$K$4)+(L9*$L$4)+(M9*$M$4)+(N9*$N$4)</f>
        <v>4.45</v>
      </c>
    </row>
    <row r="10" spans="2:16">
      <c r="B10" s="52" t="s">
        <v>137</v>
      </c>
      <c r="C10" s="134"/>
      <c r="D10" s="47"/>
      <c r="E10" s="48"/>
      <c r="F10" s="49"/>
      <c r="G10" s="53">
        <v>90</v>
      </c>
      <c r="H10" s="54"/>
      <c r="I10" s="55"/>
      <c r="J10" s="54"/>
      <c r="K10" s="53"/>
      <c r="L10" s="56"/>
      <c r="M10" s="53"/>
      <c r="N10" s="54"/>
      <c r="O10" s="110">
        <f t="shared" si="2"/>
        <v>90</v>
      </c>
      <c r="P10" s="36">
        <f t="shared" si="3"/>
        <v>22.5</v>
      </c>
    </row>
    <row r="11" spans="2:16">
      <c r="B11" s="52" t="s">
        <v>138</v>
      </c>
      <c r="C11" s="134"/>
      <c r="D11" s="47"/>
      <c r="E11" s="48">
        <v>1</v>
      </c>
      <c r="F11" s="49"/>
      <c r="G11" s="53"/>
      <c r="H11" s="54"/>
      <c r="I11" s="55"/>
      <c r="J11" s="54"/>
      <c r="K11" s="53"/>
      <c r="L11" s="56"/>
      <c r="M11" s="53"/>
      <c r="N11" s="54"/>
      <c r="O11" s="110">
        <f>SUM(F11:N11)+(E11*18)+(D11*9)</f>
        <v>18</v>
      </c>
      <c r="P11" s="36">
        <f t="shared" si="3"/>
        <v>72</v>
      </c>
    </row>
    <row r="12" spans="2:16">
      <c r="B12" s="52" t="s">
        <v>139</v>
      </c>
      <c r="C12" s="134"/>
      <c r="D12" s="47"/>
      <c r="E12" s="48"/>
      <c r="F12" s="49"/>
      <c r="G12" s="53">
        <v>34</v>
      </c>
      <c r="H12" s="54"/>
      <c r="I12" s="55"/>
      <c r="J12" s="54"/>
      <c r="K12" s="53"/>
      <c r="L12" s="56"/>
      <c r="M12" s="53"/>
      <c r="N12" s="54"/>
      <c r="O12" s="110">
        <f t="shared" si="2"/>
        <v>34</v>
      </c>
      <c r="P12" s="36">
        <f t="shared" si="3"/>
        <v>8.5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ref="O13" si="4">SUM(F13:N13)</f>
        <v>0</v>
      </c>
      <c r="P13" s="36">
        <f t="shared" ref="P13" si="5">(D13*$D$4)+(E13*$E$4)+(F13*$F$4)+(G13*$G$4)+(H13*$H$4)+(I13*$I$4)+(J13*$J$4)+(K13*$K$4)+(L13*$L$4)+(M13*$M$4)+(N13*$N$4)</f>
        <v>0</v>
      </c>
    </row>
    <row r="14" spans="2:16" ht="12" thickBot="1">
      <c r="B14" s="37" t="s">
        <v>21</v>
      </c>
      <c r="C14" s="37">
        <f t="shared" ref="C14:P14" si="6">SUM(C8:C13)</f>
        <v>0</v>
      </c>
      <c r="D14" s="37">
        <f t="shared" si="6"/>
        <v>0</v>
      </c>
      <c r="E14" s="37">
        <f t="shared" si="6"/>
        <v>1</v>
      </c>
      <c r="F14" s="37">
        <f t="shared" si="6"/>
        <v>2</v>
      </c>
      <c r="G14" s="37">
        <f t="shared" si="6"/>
        <v>761</v>
      </c>
      <c r="H14" s="37">
        <f t="shared" si="6"/>
        <v>0</v>
      </c>
      <c r="I14" s="37">
        <f t="shared" si="6"/>
        <v>80</v>
      </c>
      <c r="J14" s="37">
        <f t="shared" si="6"/>
        <v>0</v>
      </c>
      <c r="K14" s="37">
        <f t="shared" si="6"/>
        <v>7</v>
      </c>
      <c r="L14" s="37">
        <f t="shared" si="6"/>
        <v>0</v>
      </c>
      <c r="M14" s="37">
        <f t="shared" si="6"/>
        <v>0</v>
      </c>
      <c r="N14" s="37">
        <f t="shared" si="6"/>
        <v>42</v>
      </c>
      <c r="O14" s="37">
        <f t="shared" si="6"/>
        <v>910</v>
      </c>
      <c r="P14" s="37">
        <f t="shared" si="6"/>
        <v>393.45</v>
      </c>
    </row>
    <row r="15" spans="2:16">
      <c r="F15" s="38"/>
      <c r="G15" s="38"/>
      <c r="H15" s="38"/>
      <c r="I15" s="38"/>
      <c r="J15" s="38"/>
      <c r="K15" s="38"/>
      <c r="L15" s="38"/>
      <c r="M15" s="38"/>
      <c r="N15" s="38"/>
    </row>
    <row r="16" spans="2:16" hidden="1"/>
    <row r="17" spans="2:16" ht="12" hidden="1" thickBot="1">
      <c r="B17" s="32" t="s">
        <v>80</v>
      </c>
      <c r="C17" s="32"/>
      <c r="D17" s="32"/>
      <c r="E17" s="32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34"/>
    </row>
    <row r="18" spans="2:16" ht="12" hidden="1" customHeight="1">
      <c r="B18" s="148"/>
      <c r="C18" s="47"/>
      <c r="D18" s="48"/>
      <c r="E18" s="48"/>
      <c r="F18" s="152"/>
      <c r="G18" s="149"/>
      <c r="H18" s="54"/>
      <c r="I18" s="150"/>
      <c r="J18" s="54"/>
      <c r="K18" s="149"/>
      <c r="L18" s="151"/>
      <c r="M18" s="53"/>
      <c r="N18" s="103"/>
      <c r="O18" s="35">
        <f>SUM(F18:N18)</f>
        <v>0</v>
      </c>
      <c r="P18" s="36">
        <f t="shared" ref="P18:P19" si="7">(D18*$D$4)+(E18*$E$4)+(F18*$F$4)+(G18*$G$4)+(H18*$H$4)+(I18*$I$4)+(J18*$J$4)+(K18*$K$4)+(L18*$L$4)+(M18*$M$4)+(N18*$N$4)</f>
        <v>0</v>
      </c>
    </row>
    <row r="19" spans="2:16" hidden="1">
      <c r="B19" s="148"/>
      <c r="C19" s="47"/>
      <c r="D19" s="48"/>
      <c r="E19" s="48"/>
      <c r="F19" s="104"/>
      <c r="G19" s="106"/>
      <c r="H19" s="105"/>
      <c r="I19" s="106"/>
      <c r="J19" s="107"/>
      <c r="K19" s="106"/>
      <c r="L19" s="107"/>
      <c r="M19" s="108"/>
      <c r="N19" s="103"/>
      <c r="O19" s="35">
        <f>SUM(F19:N19)</f>
        <v>0</v>
      </c>
      <c r="P19" s="36">
        <f t="shared" si="7"/>
        <v>0</v>
      </c>
    </row>
    <row r="20" spans="2:16" ht="12" hidden="1" thickBot="1">
      <c r="B20" s="37" t="s">
        <v>21</v>
      </c>
      <c r="C20" s="37">
        <f t="shared" ref="C20:P20" si="8">SUM(C18:C19)</f>
        <v>0</v>
      </c>
      <c r="D20" s="37">
        <f t="shared" si="8"/>
        <v>0</v>
      </c>
      <c r="E20" s="37">
        <f t="shared" si="8"/>
        <v>0</v>
      </c>
      <c r="F20" s="37">
        <f t="shared" si="8"/>
        <v>0</v>
      </c>
      <c r="G20" s="37">
        <f t="shared" si="8"/>
        <v>0</v>
      </c>
      <c r="H20" s="37">
        <f t="shared" si="8"/>
        <v>0</v>
      </c>
      <c r="I20" s="37">
        <f t="shared" si="8"/>
        <v>0</v>
      </c>
      <c r="J20" s="37">
        <f t="shared" si="8"/>
        <v>0</v>
      </c>
      <c r="K20" s="37">
        <f t="shared" si="8"/>
        <v>0</v>
      </c>
      <c r="L20" s="37">
        <f t="shared" si="8"/>
        <v>0</v>
      </c>
      <c r="M20" s="37">
        <f t="shared" si="8"/>
        <v>0</v>
      </c>
      <c r="N20" s="37">
        <f t="shared" si="8"/>
        <v>0</v>
      </c>
      <c r="O20" s="37">
        <f t="shared" si="8"/>
        <v>0</v>
      </c>
      <c r="P20" s="109">
        <f t="shared" si="8"/>
        <v>0</v>
      </c>
    </row>
    <row r="21" spans="2:16" hidden="1"/>
    <row r="22" spans="2:16" hidden="1"/>
    <row r="23" spans="2:16" ht="12" hidden="1" thickBot="1">
      <c r="B23" s="32" t="s">
        <v>38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 ht="12" hidden="1" customHeight="1">
      <c r="B24" s="148"/>
      <c r="C24" s="47"/>
      <c r="D24" s="48"/>
      <c r="E24" s="48"/>
      <c r="F24" s="152"/>
      <c r="G24" s="149"/>
      <c r="H24" s="54"/>
      <c r="I24" s="150"/>
      <c r="J24" s="54"/>
      <c r="K24" s="149"/>
      <c r="L24" s="151"/>
      <c r="M24" s="53"/>
      <c r="N24" s="103"/>
      <c r="O24" s="35">
        <f>SUM(F24:N24)</f>
        <v>0</v>
      </c>
      <c r="P24" s="36">
        <f t="shared" ref="P24:P25" si="9">(D24*$D$4)+(E24*$E$4)+(F24*$F$4)+(G24*$G$4)+(H24*$H$4)+(I24*$I$4)+(J24*$J$4)+(K24*$K$4)+(L24*$L$4)+(M24*$M$4)+(N24*$N$4)</f>
        <v>0</v>
      </c>
    </row>
    <row r="25" spans="2:16" hidden="1">
      <c r="B25" s="148"/>
      <c r="C25" s="47"/>
      <c r="D25" s="48"/>
      <c r="E25" s="48"/>
      <c r="F25" s="104"/>
      <c r="G25" s="106"/>
      <c r="H25" s="105"/>
      <c r="I25" s="106"/>
      <c r="J25" s="107"/>
      <c r="K25" s="106"/>
      <c r="L25" s="107"/>
      <c r="M25" s="108"/>
      <c r="N25" s="103"/>
      <c r="O25" s="35">
        <f>SUM(F25:N25)</f>
        <v>0</v>
      </c>
      <c r="P25" s="36">
        <f t="shared" si="9"/>
        <v>0</v>
      </c>
    </row>
    <row r="26" spans="2:16" ht="12" hidden="1" thickBot="1">
      <c r="B26" s="37" t="s">
        <v>21</v>
      </c>
      <c r="C26" s="37">
        <f t="shared" ref="C26:P26" si="10">SUM(C24:C25)</f>
        <v>0</v>
      </c>
      <c r="D26" s="37">
        <f t="shared" si="10"/>
        <v>0</v>
      </c>
      <c r="E26" s="37">
        <f t="shared" si="10"/>
        <v>0</v>
      </c>
      <c r="F26" s="37">
        <f t="shared" si="10"/>
        <v>0</v>
      </c>
      <c r="G26" s="37">
        <f t="shared" si="10"/>
        <v>0</v>
      </c>
      <c r="H26" s="37">
        <f t="shared" si="10"/>
        <v>0</v>
      </c>
      <c r="I26" s="37">
        <f t="shared" si="10"/>
        <v>0</v>
      </c>
      <c r="J26" s="37">
        <f t="shared" si="10"/>
        <v>0</v>
      </c>
      <c r="K26" s="37">
        <f t="shared" si="10"/>
        <v>0</v>
      </c>
      <c r="L26" s="37">
        <f t="shared" si="10"/>
        <v>0</v>
      </c>
      <c r="M26" s="37">
        <f t="shared" si="10"/>
        <v>0</v>
      </c>
      <c r="N26" s="37">
        <f t="shared" si="10"/>
        <v>0</v>
      </c>
      <c r="O26" s="37">
        <f t="shared" si="10"/>
        <v>0</v>
      </c>
      <c r="P26" s="109">
        <f t="shared" si="10"/>
        <v>0</v>
      </c>
    </row>
    <row r="27" spans="2:16" hidden="1"/>
    <row r="28" spans="2:16" hidden="1"/>
    <row r="29" spans="2:16" ht="12" hidden="1" thickBot="1">
      <c r="B29" s="32" t="s">
        <v>39</v>
      </c>
      <c r="C29" s="32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4"/>
      <c r="P29" s="34"/>
    </row>
    <row r="30" spans="2:16" hidden="1">
      <c r="B30" s="52"/>
      <c r="C30" s="5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>SUM(F30:N30)</f>
        <v>0</v>
      </c>
      <c r="P30" s="36">
        <f t="shared" ref="P30:P32" si="11">(D30*$D$4)+(E30*$E$4)+(F30*$F$4)+(G30*$G$4)+(H30*$H$4)+(I30*$I$4)+(J30*$J$4)+(K30*$K$4)+(L30*$L$4)+(M30*$M$4)+(N30*$N$4)</f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>SUM(F31:N31)</f>
        <v>0</v>
      </c>
      <c r="P31" s="36">
        <f t="shared" si="11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>SUM(C32:N32)</f>
        <v>0</v>
      </c>
      <c r="P32" s="36">
        <f t="shared" si="11"/>
        <v>0</v>
      </c>
    </row>
    <row r="33" spans="2:16" ht="12" hidden="1" thickBot="1">
      <c r="B33" s="37" t="s">
        <v>21</v>
      </c>
      <c r="C33" s="37">
        <f>SUM(C30:C31)</f>
        <v>0</v>
      </c>
      <c r="D33" s="37">
        <f>SUM(D30:D31)</f>
        <v>0</v>
      </c>
      <c r="E33" s="37">
        <f>SUM(E30:E31)</f>
        <v>0</v>
      </c>
      <c r="F33" s="37">
        <f t="shared" ref="F33:P33" si="12">SUM(F30:F32)</f>
        <v>0</v>
      </c>
      <c r="G33" s="37">
        <f t="shared" si="12"/>
        <v>0</v>
      </c>
      <c r="H33" s="37">
        <f t="shared" si="12"/>
        <v>0</v>
      </c>
      <c r="I33" s="37">
        <f t="shared" si="12"/>
        <v>0</v>
      </c>
      <c r="J33" s="37">
        <f t="shared" si="12"/>
        <v>0</v>
      </c>
      <c r="K33" s="37">
        <f t="shared" si="12"/>
        <v>0</v>
      </c>
      <c r="L33" s="37">
        <f t="shared" si="12"/>
        <v>0</v>
      </c>
      <c r="M33" s="37">
        <f t="shared" si="12"/>
        <v>0</v>
      </c>
      <c r="N33" s="37">
        <f t="shared" si="12"/>
        <v>0</v>
      </c>
      <c r="O33" s="37">
        <f t="shared" si="12"/>
        <v>0</v>
      </c>
      <c r="P33" s="109">
        <f t="shared" si="12"/>
        <v>0</v>
      </c>
    </row>
    <row r="34" spans="2:16"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6"/>
    </row>
    <row r="35" spans="2:16">
      <c r="N35" s="112" t="s">
        <v>28</v>
      </c>
      <c r="O35" s="111">
        <f>SUM(O20+O14+O26+O33)</f>
        <v>910</v>
      </c>
      <c r="P35" s="180">
        <f>SUM(P20+P14+P26+P33)</f>
        <v>393.45</v>
      </c>
    </row>
  </sheetData>
  <pageMargins left="0.7" right="0.7" top="0.75" bottom="0.75" header="0.3" footer="0.3"/>
  <pageSetup paperSize="9" orientation="portrait" r:id="rId1"/>
  <ignoredErrors>
    <ignoredError sqref="O8" formulaRange="1"/>
    <ignoredError sqref="O11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86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W49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N13" sqref="N13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23" ht="12.75">
      <c r="B1" s="2"/>
      <c r="C1" s="2"/>
      <c r="D1" s="2"/>
      <c r="E1" s="2"/>
    </row>
    <row r="2" spans="2:23" ht="12.75">
      <c r="B2" s="2" t="s">
        <v>95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23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23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23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23" ht="12" thickBot="1">
      <c r="B6" s="32" t="s">
        <v>31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23">
      <c r="B7" s="140" t="s">
        <v>108</v>
      </c>
      <c r="C7" s="147"/>
      <c r="D7" s="141"/>
      <c r="E7" s="141"/>
      <c r="F7" s="142"/>
      <c r="G7" s="143">
        <v>1843</v>
      </c>
      <c r="H7" s="144"/>
      <c r="I7" s="145">
        <v>87</v>
      </c>
      <c r="J7" s="144"/>
      <c r="K7" s="143"/>
      <c r="L7" s="146"/>
      <c r="M7" s="143">
        <v>56</v>
      </c>
      <c r="N7" s="144"/>
      <c r="O7" s="35">
        <f t="shared" ref="O7:O9" si="0">SUM(F7:N7)</f>
        <v>1986</v>
      </c>
      <c r="P7" s="36">
        <f>(D7*$D$3)+(E7*$E$3)+(F7*$F$3)+(G7*$G$3)+(H7*$H$3)+(I7*$I$3)+(J7*$J$3)+(K7*$K$3)+(L7*$L$3)+(M7*$M$3)+(N7*$N$3)</f>
        <v>616.25</v>
      </c>
    </row>
    <row r="8" spans="2:23">
      <c r="B8" s="52" t="s">
        <v>109</v>
      </c>
      <c r="C8" s="147"/>
      <c r="D8" s="141"/>
      <c r="E8" s="141"/>
      <c r="F8" s="142"/>
      <c r="G8" s="143">
        <v>398</v>
      </c>
      <c r="H8" s="144"/>
      <c r="I8" s="145"/>
      <c r="J8" s="144"/>
      <c r="K8" s="143">
        <v>5</v>
      </c>
      <c r="L8" s="146"/>
      <c r="M8" s="143">
        <v>85</v>
      </c>
      <c r="N8" s="144"/>
      <c r="O8" s="35">
        <f t="shared" si="0"/>
        <v>488</v>
      </c>
      <c r="P8" s="36">
        <f t="shared" ref="P8:P28" si="1">(D8*$D$3)+(E8*$E$3)+(F8*$F$3)+(G8*$G$3)+(H8*$H$3)+(I8*$I$3)+(J8*$J$3)+(K8*$K$3)+(L8*$L$3)+(M8*$M$3)+(N8*$N$3)</f>
        <v>274.5</v>
      </c>
    </row>
    <row r="9" spans="2:23">
      <c r="B9" s="52" t="s">
        <v>110</v>
      </c>
      <c r="C9" s="147"/>
      <c r="D9" s="141"/>
      <c r="E9" s="141"/>
      <c r="F9" s="142"/>
      <c r="G9" s="143">
        <v>870</v>
      </c>
      <c r="H9" s="144"/>
      <c r="I9" s="145">
        <v>1</v>
      </c>
      <c r="J9" s="144"/>
      <c r="K9" s="143"/>
      <c r="L9" s="146"/>
      <c r="M9" s="143"/>
      <c r="N9" s="144"/>
      <c r="O9" s="35">
        <f t="shared" si="0"/>
        <v>871</v>
      </c>
      <c r="P9" s="36">
        <f t="shared" si="1"/>
        <v>218</v>
      </c>
      <c r="V9" s="1">
        <v>29</v>
      </c>
      <c r="W9" s="1">
        <v>18</v>
      </c>
    </row>
    <row r="10" spans="2:23">
      <c r="B10" s="52" t="s">
        <v>111</v>
      </c>
      <c r="C10" s="147"/>
      <c r="D10" s="141"/>
      <c r="E10" s="141"/>
      <c r="F10" s="142"/>
      <c r="G10" s="143">
        <v>580</v>
      </c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580</v>
      </c>
      <c r="P10" s="36">
        <f t="shared" si="1"/>
        <v>145</v>
      </c>
      <c r="W10" s="1">
        <v>615</v>
      </c>
    </row>
    <row r="11" spans="2:23">
      <c r="B11" s="52" t="s">
        <v>112</v>
      </c>
      <c r="C11" s="147"/>
      <c r="D11" s="141"/>
      <c r="E11" s="141"/>
      <c r="F11" s="142"/>
      <c r="G11" s="143">
        <v>320</v>
      </c>
      <c r="H11" s="144"/>
      <c r="I11" s="145"/>
      <c r="J11" s="144"/>
      <c r="K11" s="143"/>
      <c r="L11" s="146"/>
      <c r="M11" s="143"/>
      <c r="N11" s="144"/>
      <c r="O11" s="35">
        <f t="shared" si="2"/>
        <v>320</v>
      </c>
      <c r="P11" s="36">
        <f t="shared" si="1"/>
        <v>80</v>
      </c>
    </row>
    <row r="12" spans="2:23">
      <c r="B12" s="52" t="s">
        <v>113</v>
      </c>
      <c r="C12" s="147"/>
      <c r="D12" s="141"/>
      <c r="E12" s="141"/>
      <c r="F12" s="142">
        <v>2</v>
      </c>
      <c r="G12" s="143">
        <v>15</v>
      </c>
      <c r="H12" s="144"/>
      <c r="I12" s="145">
        <v>3</v>
      </c>
      <c r="J12" s="144"/>
      <c r="K12" s="143">
        <v>2</v>
      </c>
      <c r="L12" s="146"/>
      <c r="M12" s="143">
        <v>11</v>
      </c>
      <c r="N12" s="144"/>
      <c r="O12" s="35">
        <f t="shared" si="2"/>
        <v>33</v>
      </c>
      <c r="P12" s="36">
        <f t="shared" si="1"/>
        <v>29.45</v>
      </c>
    </row>
    <row r="13" spans="2:23">
      <c r="B13" s="52" t="s">
        <v>114</v>
      </c>
      <c r="C13" s="147"/>
      <c r="D13" s="141"/>
      <c r="E13" s="141"/>
      <c r="F13" s="142"/>
      <c r="G13" s="143">
        <v>100</v>
      </c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100</v>
      </c>
      <c r="P13" s="36">
        <f t="shared" si="1"/>
        <v>25</v>
      </c>
    </row>
    <row r="14" spans="2:23">
      <c r="B14" s="140" t="s">
        <v>115</v>
      </c>
      <c r="C14" s="147"/>
      <c r="D14" s="141"/>
      <c r="E14" s="141"/>
      <c r="F14" s="142"/>
      <c r="G14" s="143">
        <v>91</v>
      </c>
      <c r="H14" s="144"/>
      <c r="I14" s="145"/>
      <c r="J14" s="144"/>
      <c r="K14" s="143"/>
      <c r="L14" s="146"/>
      <c r="M14" s="143">
        <v>1</v>
      </c>
      <c r="N14" s="144"/>
      <c r="O14" s="35">
        <f t="shared" si="3"/>
        <v>92</v>
      </c>
      <c r="P14" s="36">
        <f t="shared" si="1"/>
        <v>24.75</v>
      </c>
    </row>
    <row r="15" spans="2:23">
      <c r="B15" s="140" t="s">
        <v>116</v>
      </c>
      <c r="C15" s="147"/>
      <c r="D15" s="141"/>
      <c r="E15" s="141"/>
      <c r="F15" s="142"/>
      <c r="G15" s="143">
        <v>6</v>
      </c>
      <c r="H15" s="144"/>
      <c r="I15" s="145"/>
      <c r="J15" s="144"/>
      <c r="K15" s="143">
        <v>1</v>
      </c>
      <c r="L15" s="146"/>
      <c r="M15" s="143">
        <v>7</v>
      </c>
      <c r="N15" s="144"/>
      <c r="O15" s="35">
        <f t="shared" si="3"/>
        <v>14</v>
      </c>
      <c r="P15" s="36">
        <f t="shared" si="1"/>
        <v>16.5</v>
      </c>
    </row>
    <row r="16" spans="2:23">
      <c r="B16" s="52" t="s">
        <v>117</v>
      </c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>
        <v>6</v>
      </c>
      <c r="N16" s="144"/>
      <c r="O16" s="35">
        <f t="shared" si="3"/>
        <v>6</v>
      </c>
      <c r="P16" s="36">
        <f t="shared" si="1"/>
        <v>12</v>
      </c>
    </row>
    <row r="17" spans="2:16">
      <c r="B17" s="52" t="s">
        <v>118</v>
      </c>
      <c r="C17" s="147"/>
      <c r="D17" s="141"/>
      <c r="E17" s="141"/>
      <c r="F17" s="142">
        <v>2</v>
      </c>
      <c r="G17" s="143">
        <v>8</v>
      </c>
      <c r="H17" s="144"/>
      <c r="I17" s="145">
        <v>4</v>
      </c>
      <c r="J17" s="144"/>
      <c r="K17" s="143">
        <v>3</v>
      </c>
      <c r="L17" s="146"/>
      <c r="M17" s="143"/>
      <c r="N17" s="144"/>
      <c r="O17" s="35">
        <f t="shared" si="3"/>
        <v>17</v>
      </c>
      <c r="P17" s="36">
        <f t="shared" si="1"/>
        <v>7.2</v>
      </c>
    </row>
    <row r="18" spans="2:16">
      <c r="B18" s="52" t="s">
        <v>119</v>
      </c>
      <c r="C18" s="147"/>
      <c r="D18" s="141"/>
      <c r="E18" s="141"/>
      <c r="F18" s="142">
        <v>2</v>
      </c>
      <c r="G18" s="143">
        <v>2</v>
      </c>
      <c r="H18" s="144"/>
      <c r="I18" s="145"/>
      <c r="J18" s="144"/>
      <c r="K18" s="143">
        <v>2</v>
      </c>
      <c r="L18" s="146"/>
      <c r="M18" s="143">
        <v>2</v>
      </c>
      <c r="N18" s="144"/>
      <c r="O18" s="35">
        <f t="shared" si="3"/>
        <v>8</v>
      </c>
      <c r="P18" s="36">
        <f t="shared" si="1"/>
        <v>6.7</v>
      </c>
    </row>
    <row r="19" spans="2:16">
      <c r="B19" s="52" t="s">
        <v>120</v>
      </c>
      <c r="C19" s="147"/>
      <c r="D19" s="141"/>
      <c r="E19" s="141"/>
      <c r="F19" s="142">
        <v>1</v>
      </c>
      <c r="G19" s="143">
        <v>10</v>
      </c>
      <c r="H19" s="144"/>
      <c r="I19" s="145">
        <v>5</v>
      </c>
      <c r="J19" s="144"/>
      <c r="K19" s="143"/>
      <c r="L19" s="146"/>
      <c r="M19" s="143"/>
      <c r="N19" s="144"/>
      <c r="O19" s="35">
        <f t="shared" si="3"/>
        <v>16</v>
      </c>
      <c r="P19" s="36">
        <f t="shared" si="1"/>
        <v>5.0999999999999996</v>
      </c>
    </row>
    <row r="20" spans="2:16">
      <c r="B20" s="52" t="s">
        <v>121</v>
      </c>
      <c r="C20" s="147"/>
      <c r="D20" s="141"/>
      <c r="E20" s="141"/>
      <c r="F20" s="142"/>
      <c r="G20" s="143"/>
      <c r="H20" s="144"/>
      <c r="I20" s="145"/>
      <c r="J20" s="144"/>
      <c r="K20" s="143">
        <v>1</v>
      </c>
      <c r="L20" s="146"/>
      <c r="M20" s="143">
        <v>2</v>
      </c>
      <c r="N20" s="144"/>
      <c r="O20" s="35">
        <f t="shared" ref="O20:O21" si="4">SUM(F20:N20)</f>
        <v>3</v>
      </c>
      <c r="P20" s="36">
        <f t="shared" si="1"/>
        <v>5</v>
      </c>
    </row>
    <row r="21" spans="2:16">
      <c r="B21" s="52" t="s">
        <v>122</v>
      </c>
      <c r="C21" s="147"/>
      <c r="D21" s="141"/>
      <c r="E21" s="141"/>
      <c r="F21" s="142"/>
      <c r="G21" s="143">
        <v>2</v>
      </c>
      <c r="H21" s="144"/>
      <c r="I21" s="145">
        <v>2</v>
      </c>
      <c r="J21" s="144"/>
      <c r="K21" s="143">
        <v>2</v>
      </c>
      <c r="L21" s="146"/>
      <c r="M21" s="143"/>
      <c r="N21" s="144"/>
      <c r="O21" s="35">
        <f t="shared" si="4"/>
        <v>6</v>
      </c>
      <c r="P21" s="36">
        <f t="shared" si="1"/>
        <v>3.5</v>
      </c>
    </row>
    <row r="22" spans="2:16">
      <c r="B22" s="52" t="s">
        <v>123</v>
      </c>
      <c r="C22" s="147"/>
      <c r="D22" s="141"/>
      <c r="E22" s="141"/>
      <c r="F22" s="142"/>
      <c r="G22" s="143">
        <v>10</v>
      </c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10</v>
      </c>
      <c r="P22" s="36">
        <f t="shared" si="1"/>
        <v>2.5</v>
      </c>
    </row>
    <row r="23" spans="2:16">
      <c r="B23" s="52" t="s">
        <v>124</v>
      </c>
      <c r="C23" s="147"/>
      <c r="D23" s="141"/>
      <c r="E23" s="141"/>
      <c r="F23" s="142"/>
      <c r="G23" s="143">
        <v>2</v>
      </c>
      <c r="H23" s="144"/>
      <c r="I23" s="145">
        <v>2</v>
      </c>
      <c r="J23" s="144"/>
      <c r="K23" s="143">
        <v>1</v>
      </c>
      <c r="L23" s="146"/>
      <c r="M23" s="143"/>
      <c r="N23" s="144"/>
      <c r="O23" s="35">
        <f t="shared" si="5"/>
        <v>5</v>
      </c>
      <c r="P23" s="36">
        <f t="shared" si="1"/>
        <v>2.5</v>
      </c>
    </row>
    <row r="24" spans="2:16">
      <c r="B24" s="52" t="s">
        <v>125</v>
      </c>
      <c r="C24" s="147"/>
      <c r="D24" s="141"/>
      <c r="E24" s="141"/>
      <c r="F24" s="142"/>
      <c r="G24" s="143">
        <v>6</v>
      </c>
      <c r="H24" s="144"/>
      <c r="I24" s="145">
        <v>1</v>
      </c>
      <c r="J24" s="144"/>
      <c r="K24" s="143"/>
      <c r="L24" s="146"/>
      <c r="M24" s="143"/>
      <c r="N24" s="144"/>
      <c r="O24" s="35">
        <f t="shared" si="5"/>
        <v>7</v>
      </c>
      <c r="P24" s="36">
        <f t="shared" si="1"/>
        <v>2</v>
      </c>
    </row>
    <row r="25" spans="2:16">
      <c r="B25" s="52" t="s">
        <v>126</v>
      </c>
      <c r="C25" s="147"/>
      <c r="D25" s="141"/>
      <c r="E25" s="141"/>
      <c r="F25" s="142"/>
      <c r="G25" s="143">
        <v>6</v>
      </c>
      <c r="H25" s="144"/>
      <c r="I25" s="145"/>
      <c r="J25" s="144"/>
      <c r="K25" s="143"/>
      <c r="L25" s="146"/>
      <c r="M25" s="143"/>
      <c r="N25" s="144"/>
      <c r="O25" s="35">
        <f t="shared" ref="O25:O28" si="6">SUM(F25:N25)</f>
        <v>6</v>
      </c>
      <c r="P25" s="36">
        <f t="shared" si="1"/>
        <v>1.5</v>
      </c>
    </row>
    <row r="26" spans="2:16">
      <c r="B26" s="140" t="s">
        <v>127</v>
      </c>
      <c r="C26" s="147"/>
      <c r="D26" s="141"/>
      <c r="E26" s="141"/>
      <c r="F26" s="142"/>
      <c r="G26" s="143"/>
      <c r="H26" s="144"/>
      <c r="I26" s="145">
        <v>1</v>
      </c>
      <c r="J26" s="144"/>
      <c r="K26" s="143">
        <v>1</v>
      </c>
      <c r="L26" s="146"/>
      <c r="M26" s="143"/>
      <c r="N26" s="144"/>
      <c r="O26" s="35">
        <f t="shared" si="6"/>
        <v>2</v>
      </c>
      <c r="P26" s="36">
        <f t="shared" si="1"/>
        <v>1.5</v>
      </c>
    </row>
    <row r="27" spans="2:16">
      <c r="B27" s="140" t="s">
        <v>128</v>
      </c>
      <c r="C27" s="147"/>
      <c r="D27" s="141"/>
      <c r="E27" s="141"/>
      <c r="F27" s="142"/>
      <c r="G27" s="143">
        <v>1</v>
      </c>
      <c r="H27" s="144"/>
      <c r="I27" s="145">
        <v>1</v>
      </c>
      <c r="J27" s="144"/>
      <c r="K27" s="143"/>
      <c r="L27" s="146"/>
      <c r="M27" s="143"/>
      <c r="N27" s="144"/>
      <c r="O27" s="35">
        <f t="shared" si="6"/>
        <v>2</v>
      </c>
      <c r="P27" s="36">
        <f t="shared" si="1"/>
        <v>0.75</v>
      </c>
    </row>
    <row r="28" spans="2:16">
      <c r="B28" s="52" t="s">
        <v>129</v>
      </c>
      <c r="C28" s="147"/>
      <c r="D28" s="141"/>
      <c r="E28" s="141"/>
      <c r="F28" s="142"/>
      <c r="G28" s="143">
        <v>1</v>
      </c>
      <c r="H28" s="144"/>
      <c r="I28" s="145"/>
      <c r="J28" s="144"/>
      <c r="K28" s="143"/>
      <c r="L28" s="146"/>
      <c r="M28" s="143"/>
      <c r="N28" s="144"/>
      <c r="O28" s="35">
        <f t="shared" si="6"/>
        <v>1</v>
      </c>
      <c r="P28" s="36">
        <f t="shared" si="1"/>
        <v>0.25</v>
      </c>
    </row>
    <row r="29" spans="2:16">
      <c r="B29" s="126"/>
      <c r="C29" s="133"/>
      <c r="D29" s="127"/>
      <c r="E29" s="127"/>
      <c r="F29" s="128"/>
      <c r="G29" s="129"/>
      <c r="H29" s="130"/>
      <c r="I29" s="131"/>
      <c r="J29" s="130"/>
      <c r="K29" s="129"/>
      <c r="L29" s="132"/>
      <c r="M29" s="129"/>
      <c r="N29" s="130"/>
      <c r="O29" s="35">
        <f>SUM(F29:N29)</f>
        <v>0</v>
      </c>
      <c r="P29" s="36">
        <f t="shared" ref="P29" si="7">(D29*$D$3)+(E29*$E$3)+(F29*$F$3)+(G29*$G$3)+(H29*$H$3)+(I29*$I$3)+(J29*$J$3)+(K29*$K$3)+(L29*$L$3)+(M29*$M$3)+(N29*$N$3)</f>
        <v>0</v>
      </c>
    </row>
    <row r="30" spans="2:16" ht="12" thickBot="1">
      <c r="B30" s="37" t="s">
        <v>21</v>
      </c>
      <c r="C30" s="37">
        <f t="shared" ref="C30:P30" si="8">SUM(C7:C29)</f>
        <v>0</v>
      </c>
      <c r="D30" s="37">
        <f t="shared" si="8"/>
        <v>0</v>
      </c>
      <c r="E30" s="37">
        <f t="shared" si="8"/>
        <v>0</v>
      </c>
      <c r="F30" s="37">
        <f t="shared" si="8"/>
        <v>7</v>
      </c>
      <c r="G30" s="37">
        <f t="shared" si="8"/>
        <v>4271</v>
      </c>
      <c r="H30" s="37">
        <f t="shared" si="8"/>
        <v>0</v>
      </c>
      <c r="I30" s="37">
        <f t="shared" si="8"/>
        <v>107</v>
      </c>
      <c r="J30" s="37">
        <f t="shared" si="8"/>
        <v>0</v>
      </c>
      <c r="K30" s="37">
        <f t="shared" si="8"/>
        <v>18</v>
      </c>
      <c r="L30" s="37">
        <f t="shared" si="8"/>
        <v>0</v>
      </c>
      <c r="M30" s="37">
        <f t="shared" si="8"/>
        <v>170</v>
      </c>
      <c r="N30" s="37">
        <f t="shared" si="8"/>
        <v>0</v>
      </c>
      <c r="O30" s="37">
        <f t="shared" si="8"/>
        <v>4573</v>
      </c>
      <c r="P30" s="37">
        <f t="shared" si="8"/>
        <v>1479.95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2" spans="2:16" hidden="1">
      <c r="B32" s="13"/>
      <c r="C32" s="13"/>
      <c r="D32" s="13"/>
      <c r="E32" s="13"/>
      <c r="F32" s="30"/>
      <c r="G32" s="30"/>
      <c r="H32" s="30"/>
      <c r="I32" s="30"/>
      <c r="J32" s="30"/>
      <c r="K32" s="30"/>
      <c r="L32" s="30"/>
      <c r="M32" s="30"/>
      <c r="N32" s="30"/>
      <c r="O32" s="13"/>
      <c r="P32" s="13"/>
    </row>
    <row r="33" spans="2:16" ht="12" hidden="1" thickBot="1">
      <c r="B33" s="32" t="s">
        <v>30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idden="1">
      <c r="B34" s="52" t="s">
        <v>49</v>
      </c>
      <c r="C34" s="5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>SUM(F34:N34)</f>
        <v>0</v>
      </c>
      <c r="P34" s="36">
        <f t="shared" ref="P34:P36" si="9">(D34*$D$3)+(E34*$E$3)+(F34*$F$3)+(G34*$G$3)+(H34*$H$3)+(I34*$I$3)+(J34*$J$3)+(K34*$K$3)+(L34*$L$3)+(M34*$M$3)+(N34*$N$3)</f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>SUM(F35:N35)</f>
        <v>0</v>
      </c>
      <c r="P35" s="36">
        <f t="shared" si="9"/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>SUM(F36:N36)</f>
        <v>0</v>
      </c>
      <c r="P36" s="36">
        <f t="shared" si="9"/>
        <v>0</v>
      </c>
    </row>
    <row r="37" spans="2:16" ht="12" hidden="1" thickBot="1">
      <c r="B37" s="37" t="s">
        <v>21</v>
      </c>
      <c r="C37" s="37">
        <f>SUM(C34:C36)</f>
        <v>0</v>
      </c>
      <c r="D37" s="37">
        <f>SUM(D34:D36)</f>
        <v>0</v>
      </c>
      <c r="E37" s="37">
        <f>SUM(E34:E36)</f>
        <v>0</v>
      </c>
      <c r="F37" s="37">
        <f>SUM(F34:F36)</f>
        <v>0</v>
      </c>
      <c r="G37" s="37">
        <f>SUM(G34:G36)</f>
        <v>0</v>
      </c>
      <c r="H37" s="37">
        <f t="shared" ref="H37:P37" si="10">SUM(H34:H36)</f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39">
        <f t="shared" si="10"/>
        <v>0</v>
      </c>
      <c r="P37" s="39">
        <f t="shared" si="10"/>
        <v>0</v>
      </c>
    </row>
    <row r="38" spans="2:16" hidden="1">
      <c r="G38" s="38"/>
    </row>
    <row r="39" spans="2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2:16" ht="12" thickBot="1">
      <c r="B40" s="32" t="s">
        <v>73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2:16">
      <c r="B41" s="52" t="s">
        <v>140</v>
      </c>
      <c r="C41" s="57"/>
      <c r="D41" s="48"/>
      <c r="E41" s="48"/>
      <c r="F41" s="49"/>
      <c r="G41" s="53">
        <v>35</v>
      </c>
      <c r="H41" s="54"/>
      <c r="I41" s="55">
        <v>81</v>
      </c>
      <c r="J41" s="54"/>
      <c r="K41" s="53">
        <v>50</v>
      </c>
      <c r="L41" s="56"/>
      <c r="M41" s="53">
        <v>164</v>
      </c>
      <c r="N41" s="54"/>
      <c r="O41" s="35">
        <f t="shared" ref="O41:O45" si="11">SUM(F41:N41)</f>
        <v>330</v>
      </c>
      <c r="P41" s="36">
        <f t="shared" ref="P41:P45" si="12">(D41*$D$3)+(E41*$E$3)+(F41*$F$3)+(G41*$G$3)+(H41*$H$3)+(I41*$I$3)+(J41*$J$3)+(K41*$K$3)+(L41*$L$3)+(M41*$M$3)+(N41*$N$3)</f>
        <v>427.25</v>
      </c>
    </row>
    <row r="42" spans="2:16">
      <c r="B42" s="52" t="s">
        <v>141</v>
      </c>
      <c r="C42" s="47"/>
      <c r="D42" s="48"/>
      <c r="E42" s="48"/>
      <c r="F42" s="49"/>
      <c r="G42" s="53">
        <v>215</v>
      </c>
      <c r="H42" s="54"/>
      <c r="I42" s="55">
        <v>5</v>
      </c>
      <c r="J42" s="54"/>
      <c r="K42" s="53"/>
      <c r="L42" s="56"/>
      <c r="M42" s="53">
        <v>58</v>
      </c>
      <c r="N42" s="54"/>
      <c r="O42" s="35">
        <f t="shared" si="11"/>
        <v>278</v>
      </c>
      <c r="P42" s="36">
        <f t="shared" si="12"/>
        <v>172.25</v>
      </c>
    </row>
    <row r="43" spans="2:16">
      <c r="B43" s="52" t="s">
        <v>142</v>
      </c>
      <c r="C43" s="47"/>
      <c r="D43" s="48"/>
      <c r="E43" s="48"/>
      <c r="F43" s="49"/>
      <c r="G43" s="53">
        <v>300</v>
      </c>
      <c r="H43" s="54"/>
      <c r="I43" s="55"/>
      <c r="J43" s="54"/>
      <c r="K43" s="53"/>
      <c r="L43" s="56"/>
      <c r="M43" s="53">
        <v>7</v>
      </c>
      <c r="N43" s="54"/>
      <c r="O43" s="35">
        <f t="shared" si="11"/>
        <v>307</v>
      </c>
      <c r="P43" s="36">
        <f t="shared" si="12"/>
        <v>89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1"/>
        <v>0</v>
      </c>
      <c r="P44" s="36">
        <f t="shared" si="12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1"/>
        <v>0</v>
      </c>
      <c r="P45" s="36">
        <f t="shared" si="12"/>
        <v>0</v>
      </c>
    </row>
    <row r="46" spans="2:16" ht="12" thickBot="1">
      <c r="B46" s="37" t="s">
        <v>21</v>
      </c>
      <c r="C46" s="37">
        <f t="shared" ref="C46:P46" si="13">SUM(C41:C45)</f>
        <v>0</v>
      </c>
      <c r="D46" s="37">
        <f t="shared" si="13"/>
        <v>0</v>
      </c>
      <c r="E46" s="37">
        <f t="shared" si="13"/>
        <v>0</v>
      </c>
      <c r="F46" s="37">
        <f t="shared" si="13"/>
        <v>0</v>
      </c>
      <c r="G46" s="37">
        <f t="shared" si="13"/>
        <v>550</v>
      </c>
      <c r="H46" s="37">
        <f t="shared" si="13"/>
        <v>0</v>
      </c>
      <c r="I46" s="37">
        <f t="shared" si="13"/>
        <v>86</v>
      </c>
      <c r="J46" s="37">
        <f t="shared" si="13"/>
        <v>0</v>
      </c>
      <c r="K46" s="37">
        <f t="shared" si="13"/>
        <v>50</v>
      </c>
      <c r="L46" s="37">
        <f t="shared" si="13"/>
        <v>0</v>
      </c>
      <c r="M46" s="37">
        <f t="shared" si="13"/>
        <v>229</v>
      </c>
      <c r="N46" s="37">
        <f t="shared" si="13"/>
        <v>0</v>
      </c>
      <c r="O46" s="39">
        <f t="shared" si="13"/>
        <v>915</v>
      </c>
      <c r="P46" s="39">
        <f t="shared" si="13"/>
        <v>688.5</v>
      </c>
    </row>
    <row r="47" spans="2:16">
      <c r="G47" s="38"/>
    </row>
    <row r="48" spans="2:16" ht="12.75">
      <c r="B48" s="2"/>
      <c r="C48" s="2"/>
      <c r="D48" s="2"/>
      <c r="E48" s="2"/>
      <c r="F48" s="43"/>
      <c r="G48" s="43"/>
      <c r="H48" s="43"/>
      <c r="I48" s="43"/>
      <c r="J48" s="43"/>
      <c r="K48" s="43"/>
      <c r="L48" s="43"/>
      <c r="M48" s="43"/>
      <c r="N48" s="43"/>
      <c r="O48" s="2"/>
      <c r="P48" s="2"/>
    </row>
    <row r="49" spans="13:16">
      <c r="M49" s="44" t="s">
        <v>21</v>
      </c>
      <c r="O49" s="45">
        <f>O46+O37+O30</f>
        <v>5488</v>
      </c>
      <c r="P49" s="46">
        <f>P46+P37+P30</f>
        <v>2168.4499999999998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2"/>
  <sheetViews>
    <sheetView zoomScaleNormal="100" workbookViewId="0">
      <selection activeCell="B52" sqref="B52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95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43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36</v>
      </c>
      <c r="C7" s="57"/>
      <c r="D7" s="48"/>
      <c r="E7" s="48"/>
      <c r="F7" s="49"/>
      <c r="G7" s="53">
        <v>35</v>
      </c>
      <c r="H7" s="54"/>
      <c r="I7" s="55"/>
      <c r="J7" s="54"/>
      <c r="K7" s="53">
        <v>5</v>
      </c>
      <c r="L7" s="56"/>
      <c r="M7" s="53"/>
      <c r="N7" s="54"/>
      <c r="O7" s="35">
        <f>SUM(C7:N7)</f>
        <v>40</v>
      </c>
      <c r="P7" s="36">
        <f>(D7*$D$3)+(E7*$E$3)+(F7*$F$3)+(G7*$G$3)+(H7*$H$3)+(I7*$I$3)+(J7*$J$3)+(K7*$K$3)+(L7*$L$3)+(M7*$M$3)+(N7*$N$3)</f>
        <v>13.75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2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35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5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40</v>
      </c>
      <c r="P10" s="37">
        <f t="shared" si="2"/>
        <v>13.75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2" thickBot="1">
      <c r="B13" s="32" t="s">
        <v>98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76</v>
      </c>
      <c r="C14" s="57"/>
      <c r="D14" s="48"/>
      <c r="E14" s="48"/>
      <c r="F14" s="49">
        <v>40</v>
      </c>
      <c r="G14" s="53">
        <v>25</v>
      </c>
      <c r="H14" s="54"/>
      <c r="I14" s="55">
        <v>10</v>
      </c>
      <c r="J14" s="54"/>
      <c r="K14" s="53">
        <v>20</v>
      </c>
      <c r="L14" s="56"/>
      <c r="M14" s="53"/>
      <c r="N14" s="54">
        <v>4</v>
      </c>
      <c r="O14" s="35">
        <f t="shared" ref="O14:O17" si="3">SUM(F14:N14)</f>
        <v>99</v>
      </c>
      <c r="P14" s="36">
        <f t="shared" ref="P14:P17" si="4">(D14*$D$3)+(E14*$E$3)+(F14*$F$3)+(G14*$G$3)+(H14*$H$3)+(I14*$I$3)+(J14*$J$3)+(K14*$K$3)+(L14*$L$3)+(M14*$M$3)+(N14*$N$3)</f>
        <v>43.25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si="3"/>
        <v>0</v>
      </c>
      <c r="P17" s="36">
        <f t="shared" si="4"/>
        <v>0</v>
      </c>
    </row>
    <row r="18" spans="2:16" ht="12" thickBot="1">
      <c r="B18" s="37" t="s">
        <v>21</v>
      </c>
      <c r="C18" s="37">
        <f>SUM(C17:C17)</f>
        <v>0</v>
      </c>
      <c r="D18" s="37">
        <f>SUM(D14:D17)</f>
        <v>0</v>
      </c>
      <c r="E18" s="37">
        <f>SUM(E14:E17)</f>
        <v>0</v>
      </c>
      <c r="F18" s="37">
        <f>SUM(F17:F17)</f>
        <v>0</v>
      </c>
      <c r="G18" s="40">
        <f t="shared" ref="G18:P18" si="5">SUM(G14:G17)</f>
        <v>25</v>
      </c>
      <c r="H18" s="40">
        <f t="shared" si="5"/>
        <v>0</v>
      </c>
      <c r="I18" s="40">
        <f t="shared" si="5"/>
        <v>10</v>
      </c>
      <c r="J18" s="40">
        <f t="shared" si="5"/>
        <v>0</v>
      </c>
      <c r="K18" s="40">
        <f t="shared" si="5"/>
        <v>20</v>
      </c>
      <c r="L18" s="40">
        <f t="shared" si="5"/>
        <v>0</v>
      </c>
      <c r="M18" s="40">
        <f t="shared" si="5"/>
        <v>0</v>
      </c>
      <c r="N18" s="40">
        <f t="shared" si="5"/>
        <v>4</v>
      </c>
      <c r="O18" s="41">
        <f t="shared" si="5"/>
        <v>99</v>
      </c>
      <c r="P18" s="42">
        <f t="shared" si="5"/>
        <v>43.25</v>
      </c>
    </row>
    <row r="20" spans="2:16" hidden="1">
      <c r="B20" s="44"/>
      <c r="C20" s="44"/>
      <c r="D20" s="44"/>
      <c r="E20" s="44"/>
      <c r="F20" s="44"/>
      <c r="G20" s="45"/>
      <c r="H20" s="45"/>
      <c r="I20" s="45"/>
      <c r="J20" s="45"/>
      <c r="K20" s="45"/>
      <c r="L20" s="45"/>
      <c r="M20" s="45"/>
      <c r="N20" s="45"/>
      <c r="O20" s="50"/>
      <c r="P20" s="51"/>
    </row>
    <row r="21" spans="2:16" ht="12" hidden="1" thickBot="1">
      <c r="B21" s="32" t="s">
        <v>42</v>
      </c>
      <c r="C21" s="32"/>
      <c r="D21" s="32"/>
      <c r="E21" s="32"/>
      <c r="F21" s="33"/>
      <c r="G21" s="33"/>
      <c r="H21" s="33"/>
      <c r="I21" s="33"/>
      <c r="J21" s="33"/>
      <c r="K21" s="33"/>
      <c r="L21" s="33"/>
      <c r="M21" s="33"/>
      <c r="N21" s="33"/>
      <c r="O21" s="34"/>
      <c r="P21" s="34"/>
    </row>
    <row r="22" spans="2:16" hidden="1">
      <c r="B22" s="52"/>
      <c r="C22" s="5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ref="O22:O29" si="6">SUM(F22:N22)</f>
        <v>0</v>
      </c>
      <c r="P22" s="36">
        <f t="shared" ref="P22:P29" si="7">(D22*$D$3)+(E22*$E$3)+(F22*$F$3)+(G22*$G$3)+(H22*$H$3)+(I22*$I$3)+(J22*$J$3)+(K22*$K$3)+(L22*$L$3)+(M22*$M$3)+(N22*$N$3)</f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idden="1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6"/>
        <v>0</v>
      </c>
      <c r="P24" s="36">
        <f t="shared" si="7"/>
        <v>0</v>
      </c>
    </row>
    <row r="25" spans="2:16" hidden="1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ref="O25:O26" si="8">SUM(F25:N25)</f>
        <v>0</v>
      </c>
      <c r="P25" s="36">
        <f t="shared" ref="P25:P26" si="9">(D25*$D$3)+(E25*$E$3)+(F25*$F$3)+(G25*$G$3)+(H25*$H$3)+(I25*$I$3)+(J25*$J$3)+(K25*$K$3)+(L25*$L$3)+(M25*$M$3)+(N25*$N$3)</f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8"/>
        <v>0</v>
      </c>
      <c r="P26" s="36">
        <f t="shared" si="9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6"/>
        <v>0</v>
      </c>
      <c r="P27" s="36">
        <f t="shared" si="7"/>
        <v>0</v>
      </c>
    </row>
    <row r="28" spans="2:16" hidden="1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" si="10">SUM(F28:N28)</f>
        <v>0</v>
      </c>
      <c r="P28" s="36">
        <f t="shared" ref="P28" si="11">(D28*$D$3)+(E28*$E$3)+(F28*$F$3)+(G28*$G$3)+(H28*$H$3)+(I28*$I$3)+(J28*$J$3)+(K28*$K$3)+(L28*$L$3)+(M28*$M$3)+(N28*$N$3)</f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6"/>
        <v>0</v>
      </c>
      <c r="P29" s="36">
        <f t="shared" si="7"/>
        <v>0</v>
      </c>
    </row>
    <row r="30" spans="2:16" ht="12" hidden="1" thickBot="1">
      <c r="B30" s="37" t="s">
        <v>21</v>
      </c>
      <c r="C30" s="37">
        <f t="shared" ref="C30:P30" si="12">SUM(C22:C29)</f>
        <v>0</v>
      </c>
      <c r="D30" s="37">
        <f t="shared" si="12"/>
        <v>0</v>
      </c>
      <c r="E30" s="37">
        <f t="shared" si="12"/>
        <v>0</v>
      </c>
      <c r="F30" s="37">
        <f t="shared" si="12"/>
        <v>0</v>
      </c>
      <c r="G30" s="40">
        <f t="shared" si="12"/>
        <v>0</v>
      </c>
      <c r="H30" s="40">
        <f t="shared" si="12"/>
        <v>0</v>
      </c>
      <c r="I30" s="40">
        <f t="shared" si="12"/>
        <v>0</v>
      </c>
      <c r="J30" s="40">
        <f t="shared" si="12"/>
        <v>0</v>
      </c>
      <c r="K30" s="40">
        <f t="shared" si="12"/>
        <v>0</v>
      </c>
      <c r="L30" s="40">
        <f t="shared" si="12"/>
        <v>0</v>
      </c>
      <c r="M30" s="40">
        <f t="shared" si="12"/>
        <v>0</v>
      </c>
      <c r="N30" s="40">
        <f t="shared" si="12"/>
        <v>0</v>
      </c>
      <c r="O30" s="41">
        <f t="shared" si="12"/>
        <v>0</v>
      </c>
      <c r="P30" s="42">
        <f t="shared" si="12"/>
        <v>0</v>
      </c>
    </row>
    <row r="31" spans="2:16" hidden="1">
      <c r="B31" s="44"/>
      <c r="C31" s="44"/>
      <c r="D31" s="44"/>
      <c r="E31" s="44"/>
      <c r="F31" s="44"/>
      <c r="G31" s="45"/>
      <c r="H31" s="45"/>
      <c r="I31" s="45"/>
      <c r="J31" s="45"/>
      <c r="K31" s="45"/>
      <c r="L31" s="45"/>
      <c r="M31" s="45"/>
      <c r="N31" s="45"/>
      <c r="O31" s="50"/>
      <c r="P31" s="51"/>
    </row>
    <row r="32" spans="2:16" hidden="1"/>
    <row r="33" spans="2:16" ht="12" hidden="1" thickBot="1">
      <c r="B33" s="32" t="s">
        <v>41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idden="1">
      <c r="B34" s="52"/>
      <c r="C34" s="5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ref="O34:O37" si="13">SUM(F34:N34)</f>
        <v>0</v>
      </c>
      <c r="P34" s="36">
        <f t="shared" ref="P34:P37" si="14">(D34*$D$3)+(E34*$E$3)+(F34*$F$3)+(G34*$G$3)+(H34*$H$3)+(I34*$I$3)+(J34*$J$3)+(K34*$K$3)+(L34*$L$3)+(M34*$M$3)+(N34*$N$3)</f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13"/>
        <v>0</v>
      </c>
      <c r="P35" s="36">
        <f t="shared" si="14"/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3"/>
        <v>0</v>
      </c>
      <c r="P36" s="36">
        <f t="shared" si="14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3"/>
        <v>0</v>
      </c>
      <c r="P37" s="36">
        <f t="shared" si="14"/>
        <v>0</v>
      </c>
    </row>
    <row r="38" spans="2:16" ht="12" hidden="1" thickBot="1">
      <c r="B38" s="37" t="s">
        <v>21</v>
      </c>
      <c r="C38" s="37">
        <f>SUM(C37:C37)</f>
        <v>0</v>
      </c>
      <c r="D38" s="37">
        <f>SUM(D34:D37)</f>
        <v>0</v>
      </c>
      <c r="E38" s="37">
        <f>SUM(E34:E37)</f>
        <v>0</v>
      </c>
      <c r="F38" s="37">
        <f>SUM(F37:F37)</f>
        <v>0</v>
      </c>
      <c r="G38" s="40">
        <f t="shared" ref="G38:P38" si="15">SUM(G34:G37)</f>
        <v>0</v>
      </c>
      <c r="H38" s="40">
        <f t="shared" si="15"/>
        <v>0</v>
      </c>
      <c r="I38" s="40">
        <f t="shared" si="15"/>
        <v>0</v>
      </c>
      <c r="J38" s="40">
        <f t="shared" si="15"/>
        <v>0</v>
      </c>
      <c r="K38" s="40">
        <f t="shared" si="15"/>
        <v>0</v>
      </c>
      <c r="L38" s="40">
        <f t="shared" si="15"/>
        <v>0</v>
      </c>
      <c r="M38" s="40">
        <f t="shared" si="15"/>
        <v>0</v>
      </c>
      <c r="N38" s="40">
        <f t="shared" si="15"/>
        <v>0</v>
      </c>
      <c r="O38" s="41">
        <f t="shared" si="15"/>
        <v>0</v>
      </c>
      <c r="P38" s="42">
        <f t="shared" si="15"/>
        <v>0</v>
      </c>
    </row>
    <row r="39" spans="2:16" hidden="1"/>
    <row r="40" spans="2:16" ht="11.25" hidden="1" customHeight="1"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</row>
    <row r="41" spans="2:16" ht="12.75">
      <c r="B41" s="2"/>
      <c r="C41" s="2"/>
      <c r="D41" s="2"/>
      <c r="E41" s="2"/>
      <c r="F41" s="43"/>
      <c r="G41" s="43"/>
      <c r="H41" s="43"/>
      <c r="I41" s="43"/>
      <c r="J41" s="43"/>
      <c r="K41" s="43"/>
      <c r="L41" s="43"/>
      <c r="M41" s="43"/>
      <c r="N41" s="43"/>
      <c r="O41" s="2"/>
      <c r="P41" s="2"/>
    </row>
    <row r="42" spans="2:16">
      <c r="M42" s="44" t="s">
        <v>21</v>
      </c>
      <c r="O42" s="45">
        <f>O38+O18+O30+O10</f>
        <v>139</v>
      </c>
      <c r="P42" s="46">
        <f>P38+P18+P30+P10</f>
        <v>57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71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41" sqref="O41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90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2" thickBot="1">
      <c r="B8" s="32" t="s">
        <v>56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91</v>
      </c>
      <c r="C9" s="48"/>
      <c r="D9" s="48"/>
      <c r="E9" s="48"/>
      <c r="F9" s="49"/>
      <c r="G9" s="53">
        <v>430</v>
      </c>
      <c r="H9" s="54"/>
      <c r="I9" s="55"/>
      <c r="J9" s="54"/>
      <c r="K9" s="53"/>
      <c r="L9" s="56"/>
      <c r="M9" s="53"/>
      <c r="N9" s="54"/>
      <c r="O9" s="35">
        <f>SUM(F9:N9)</f>
        <v>430</v>
      </c>
      <c r="P9" s="36">
        <f t="shared" ref="P9:P10" si="0">(D9*$D$3)+(E9*$E$3)+(F9*$F$3)+(G9*$G$3)+(H9*$H$3)+(I9*$I$3)+(J9*$J$3)+(K9*$K$3)+(L9*$L$3)+(M9*$M$3)+(N9*$N$3)</f>
        <v>107.5</v>
      </c>
    </row>
    <row r="10" spans="2:16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2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430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430</v>
      </c>
      <c r="P11" s="37">
        <f>SUM(P9:P10)</f>
        <v>107.5</v>
      </c>
    </row>
    <row r="12" spans="2:16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2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2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2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99</v>
      </c>
      <c r="C41" s="58"/>
      <c r="D41" s="48">
        <v>1</v>
      </c>
      <c r="E41" s="48"/>
      <c r="F41" s="49"/>
      <c r="G41" s="110">
        <v>102</v>
      </c>
      <c r="H41" s="116"/>
      <c r="I41" s="110"/>
      <c r="J41" s="48"/>
      <c r="K41" s="110"/>
      <c r="L41" s="116"/>
      <c r="M41" s="110"/>
      <c r="N41" s="116">
        <v>3</v>
      </c>
      <c r="O41" s="110">
        <f>SUM(F41:N41)+(E41*18)+(D41*9)</f>
        <v>114</v>
      </c>
      <c r="P41" s="36">
        <f t="shared" ref="P41:P50" si="11">(D41*$D$3)+(E41*$E$3)+(F41*$F$3)+(G41*$G$3)+(H41*$H$3)+(I41*$I$3)+(J41*$J$3)+(K41*$K$3)+(L41*$L$3)+(M41*$M$3)+(N41*$N$3)</f>
        <v>67.5</v>
      </c>
    </row>
    <row r="42" spans="1:16" ht="11.25" customHeight="1">
      <c r="A42" s="119"/>
      <c r="B42" s="183" t="s">
        <v>100</v>
      </c>
      <c r="C42" s="58"/>
      <c r="D42" s="48"/>
      <c r="E42" s="48"/>
      <c r="F42" s="49"/>
      <c r="G42" s="110">
        <v>137</v>
      </c>
      <c r="H42" s="116"/>
      <c r="I42" s="110"/>
      <c r="J42" s="48"/>
      <c r="K42" s="110">
        <v>8</v>
      </c>
      <c r="L42" s="116"/>
      <c r="M42" s="110"/>
      <c r="N42" s="116">
        <v>5</v>
      </c>
      <c r="O42" s="35">
        <f t="shared" ref="O42:O46" si="12">SUM(F42:N42)</f>
        <v>150</v>
      </c>
      <c r="P42" s="36">
        <f t="shared" ref="P42:P48" si="13">(D42*$D$3)+(E42*$E$3)+(F42*$F$3)+(G42*$G$3)+(H42*$H$3)+(I42*$I$3)+(J42*$J$3)+(K42*$K$3)+(L42*$L$3)+(M42*$M$3)+(N42*$N$3)</f>
        <v>52.25</v>
      </c>
    </row>
    <row r="43" spans="1:16" ht="11.25" customHeight="1">
      <c r="A43" s="119"/>
      <c r="B43" s="183" t="s">
        <v>101</v>
      </c>
      <c r="C43" s="58"/>
      <c r="D43" s="48"/>
      <c r="E43" s="48"/>
      <c r="F43" s="49"/>
      <c r="G43" s="110">
        <v>116</v>
      </c>
      <c r="H43" s="116"/>
      <c r="I43" s="110">
        <v>7</v>
      </c>
      <c r="J43" s="48"/>
      <c r="K43" s="110">
        <v>4</v>
      </c>
      <c r="L43" s="116"/>
      <c r="M43" s="110"/>
      <c r="N43" s="116">
        <v>4</v>
      </c>
      <c r="O43" s="35">
        <f t="shared" si="12"/>
        <v>131</v>
      </c>
      <c r="P43" s="36">
        <f t="shared" si="13"/>
        <v>44.5</v>
      </c>
    </row>
    <row r="44" spans="1:16" ht="11.25" customHeight="1">
      <c r="A44" s="119"/>
      <c r="B44" s="182" t="s">
        <v>102</v>
      </c>
      <c r="C44" s="58"/>
      <c r="D44" s="48"/>
      <c r="E44" s="48"/>
      <c r="F44" s="49"/>
      <c r="G44" s="110"/>
      <c r="H44" s="116"/>
      <c r="I44" s="110"/>
      <c r="J44" s="48"/>
      <c r="K44" s="110">
        <v>12</v>
      </c>
      <c r="L44" s="116"/>
      <c r="M44" s="110"/>
      <c r="N44" s="116">
        <v>14</v>
      </c>
      <c r="O44" s="35">
        <f t="shared" si="12"/>
        <v>26</v>
      </c>
      <c r="P44" s="36">
        <f t="shared" si="13"/>
        <v>40</v>
      </c>
    </row>
    <row r="45" spans="1:16" ht="11.25" customHeight="1">
      <c r="A45" s="119"/>
      <c r="B45" s="183" t="s">
        <v>103</v>
      </c>
      <c r="C45" s="58"/>
      <c r="D45" s="48"/>
      <c r="E45" s="48"/>
      <c r="F45" s="49"/>
      <c r="G45" s="110">
        <v>6</v>
      </c>
      <c r="H45" s="116"/>
      <c r="I45" s="110">
        <v>2</v>
      </c>
      <c r="J45" s="48"/>
      <c r="K45" s="110">
        <v>2</v>
      </c>
      <c r="L45" s="116"/>
      <c r="M45" s="110"/>
      <c r="N45" s="116">
        <v>3</v>
      </c>
      <c r="O45" s="35">
        <f t="shared" si="12"/>
        <v>13</v>
      </c>
      <c r="P45" s="36">
        <f t="shared" si="13"/>
        <v>10.5</v>
      </c>
    </row>
    <row r="46" spans="1:16" ht="11.25" customHeight="1">
      <c r="A46" s="119"/>
      <c r="B46" s="182" t="s">
        <v>104</v>
      </c>
      <c r="C46" s="58"/>
      <c r="D46" s="48"/>
      <c r="E46" s="48"/>
      <c r="F46" s="49"/>
      <c r="G46" s="110">
        <v>30</v>
      </c>
      <c r="H46" s="116"/>
      <c r="I46" s="110"/>
      <c r="J46" s="48"/>
      <c r="K46" s="110"/>
      <c r="L46" s="116"/>
      <c r="M46" s="110"/>
      <c r="N46" s="116"/>
      <c r="O46" s="35">
        <f t="shared" si="12"/>
        <v>30</v>
      </c>
      <c r="P46" s="36">
        <f t="shared" si="13"/>
        <v>7.5</v>
      </c>
    </row>
    <row r="47" spans="1:16" ht="11.25" customHeight="1">
      <c r="A47" s="119"/>
      <c r="B47" s="183" t="s">
        <v>105</v>
      </c>
      <c r="C47" s="58"/>
      <c r="D47" s="48"/>
      <c r="E47" s="48"/>
      <c r="F47" s="49"/>
      <c r="G47" s="110"/>
      <c r="H47" s="116"/>
      <c r="I47" s="110"/>
      <c r="J47" s="48"/>
      <c r="K47" s="110">
        <v>4</v>
      </c>
      <c r="L47" s="116"/>
      <c r="M47" s="110"/>
      <c r="N47" s="116">
        <v>1</v>
      </c>
      <c r="O47" s="35">
        <f t="shared" ref="O47:O48" si="14">SUM(F47:N47)</f>
        <v>5</v>
      </c>
      <c r="P47" s="36">
        <f t="shared" si="13"/>
        <v>6</v>
      </c>
    </row>
    <row r="48" spans="1:16" ht="11.25" customHeight="1">
      <c r="A48" s="119"/>
      <c r="B48" s="182" t="s">
        <v>106</v>
      </c>
      <c r="C48" s="58"/>
      <c r="D48" s="48"/>
      <c r="E48" s="48"/>
      <c r="F48" s="49"/>
      <c r="G48" s="110">
        <v>26</v>
      </c>
      <c r="H48" s="116"/>
      <c r="I48" s="110"/>
      <c r="J48" s="48"/>
      <c r="K48" s="110"/>
      <c r="L48" s="116"/>
      <c r="M48" s="110"/>
      <c r="N48" s="116"/>
      <c r="O48" s="35">
        <f t="shared" si="14"/>
        <v>26</v>
      </c>
      <c r="P48" s="36">
        <f t="shared" si="13"/>
        <v>6.5</v>
      </c>
    </row>
    <row r="49" spans="1:16" ht="11.25" customHeight="1">
      <c r="A49" s="119"/>
      <c r="B49" s="183" t="s">
        <v>107</v>
      </c>
      <c r="C49" s="58"/>
      <c r="D49" s="48"/>
      <c r="E49" s="48"/>
      <c r="F49" s="49"/>
      <c r="G49" s="110"/>
      <c r="H49" s="116"/>
      <c r="I49" s="110"/>
      <c r="J49" s="48"/>
      <c r="K49" s="110"/>
      <c r="L49" s="116"/>
      <c r="M49" s="110">
        <v>10</v>
      </c>
      <c r="N49" s="116"/>
      <c r="O49" s="35">
        <f t="shared" ref="O49" si="15">SUM(F49:N49)</f>
        <v>10</v>
      </c>
      <c r="P49" s="36">
        <f t="shared" si="11"/>
        <v>20</v>
      </c>
    </row>
    <row r="50" spans="1:16" ht="11.25" customHeight="1">
      <c r="A50" s="119"/>
      <c r="B50" s="183"/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16"/>
      <c r="O50" s="35">
        <f t="shared" ref="O50" si="16">SUM(F50:N50)</f>
        <v>0</v>
      </c>
      <c r="P50" s="36">
        <f t="shared" si="11"/>
        <v>0</v>
      </c>
    </row>
    <row r="51" spans="1:16" ht="12" thickBot="1">
      <c r="B51" s="37"/>
      <c r="C51" s="40">
        <f t="shared" ref="C51:P51" si="17">SUM(C41:C50)</f>
        <v>0</v>
      </c>
      <c r="D51" s="40">
        <f t="shared" si="17"/>
        <v>1</v>
      </c>
      <c r="E51" s="40">
        <f t="shared" si="17"/>
        <v>0</v>
      </c>
      <c r="F51" s="40">
        <f t="shared" si="17"/>
        <v>0</v>
      </c>
      <c r="G51" s="40">
        <f t="shared" si="17"/>
        <v>417</v>
      </c>
      <c r="H51" s="40">
        <f t="shared" si="17"/>
        <v>0</v>
      </c>
      <c r="I51" s="40">
        <f t="shared" si="17"/>
        <v>9</v>
      </c>
      <c r="J51" s="40">
        <f t="shared" si="17"/>
        <v>0</v>
      </c>
      <c r="K51" s="40">
        <f t="shared" si="17"/>
        <v>30</v>
      </c>
      <c r="L51" s="40">
        <f t="shared" si="17"/>
        <v>0</v>
      </c>
      <c r="M51" s="40">
        <f t="shared" si="17"/>
        <v>10</v>
      </c>
      <c r="N51" s="40">
        <f t="shared" si="17"/>
        <v>30</v>
      </c>
      <c r="O51" s="41">
        <f t="shared" si="17"/>
        <v>505</v>
      </c>
      <c r="P51" s="42">
        <f t="shared" si="17"/>
        <v>254.75</v>
      </c>
    </row>
    <row r="52" spans="1:16">
      <c r="G52" s="38"/>
    </row>
    <row r="53" spans="1:16">
      <c r="G53" s="38"/>
    </row>
    <row r="54" spans="1:16" ht="12" thickBot="1">
      <c r="B54" s="32" t="s">
        <v>52</v>
      </c>
      <c r="C54" s="32"/>
      <c r="D54" s="32"/>
      <c r="E54" s="32"/>
      <c r="F54" s="33"/>
      <c r="G54" s="33"/>
      <c r="H54" s="33"/>
      <c r="I54" s="33"/>
      <c r="J54" s="33"/>
      <c r="K54" s="33"/>
      <c r="L54" s="33"/>
      <c r="M54" s="33"/>
      <c r="N54" s="33"/>
      <c r="O54" s="34"/>
      <c r="P54" s="34"/>
    </row>
    <row r="55" spans="1:16">
      <c r="A55" s="119"/>
      <c r="B55" s="183" t="s">
        <v>96</v>
      </c>
      <c r="C55" s="58"/>
      <c r="D55" s="48"/>
      <c r="E55" s="48"/>
      <c r="F55" s="49"/>
      <c r="G55" s="110">
        <v>6</v>
      </c>
      <c r="H55" s="116"/>
      <c r="I55" s="110"/>
      <c r="J55" s="48"/>
      <c r="K55" s="110"/>
      <c r="L55" s="116"/>
      <c r="M55" s="110"/>
      <c r="N55" s="120"/>
      <c r="O55" s="110">
        <f>SUM(F55:N55)+(E55*18)+(D55*9)</f>
        <v>6</v>
      </c>
      <c r="P55" s="36">
        <f t="shared" ref="P55:P57" si="18">(D55*$D$3)+(E55*$E$3)+(F55*$F$3)+(G55*$G$3)+(H55*$H$3)+(I55*$I$3)+(J55*$J$3)+(K55*$K$3)+(L55*$L$3)+(M55*$M$3)+(N55*$N$3)</f>
        <v>1.5</v>
      </c>
    </row>
    <row r="56" spans="1:16" ht="11.25" customHeight="1">
      <c r="A56" s="119"/>
      <c r="B56" s="183" t="s">
        <v>97</v>
      </c>
      <c r="C56" s="58"/>
      <c r="D56" s="48"/>
      <c r="E56" s="48"/>
      <c r="F56" s="49">
        <v>7</v>
      </c>
      <c r="G56" s="110"/>
      <c r="H56" s="116"/>
      <c r="I56" s="110"/>
      <c r="J56" s="48"/>
      <c r="K56" s="110"/>
      <c r="L56" s="116"/>
      <c r="M56" s="110"/>
      <c r="N56" s="116"/>
      <c r="O56" s="35">
        <f t="shared" ref="O56" si="19">SUM(F56:N56)</f>
        <v>7</v>
      </c>
      <c r="P56" s="36">
        <f t="shared" si="18"/>
        <v>0.70000000000000007</v>
      </c>
    </row>
    <row r="57" spans="1:16" ht="11.25" customHeight="1">
      <c r="A57" s="119"/>
      <c r="B57" s="183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16"/>
      <c r="O57" s="35">
        <f t="shared" ref="O57" si="20">SUM(F57:N57)</f>
        <v>0</v>
      </c>
      <c r="P57" s="36">
        <f t="shared" si="18"/>
        <v>0</v>
      </c>
    </row>
    <row r="58" spans="1:16" ht="12" thickBot="1">
      <c r="B58" s="37" t="s">
        <v>21</v>
      </c>
      <c r="C58" s="37">
        <f t="shared" ref="C58:P58" si="21">SUM(C55:C57)</f>
        <v>0</v>
      </c>
      <c r="D58" s="37">
        <f t="shared" si="21"/>
        <v>0</v>
      </c>
      <c r="E58" s="37">
        <f t="shared" si="21"/>
        <v>0</v>
      </c>
      <c r="F58" s="37">
        <f t="shared" si="21"/>
        <v>7</v>
      </c>
      <c r="G58" s="40">
        <f t="shared" si="21"/>
        <v>6</v>
      </c>
      <c r="H58" s="40">
        <f t="shared" si="21"/>
        <v>0</v>
      </c>
      <c r="I58" s="40">
        <f t="shared" si="21"/>
        <v>0</v>
      </c>
      <c r="J58" s="40">
        <f t="shared" si="21"/>
        <v>0</v>
      </c>
      <c r="K58" s="40">
        <f t="shared" si="21"/>
        <v>0</v>
      </c>
      <c r="L58" s="40">
        <f t="shared" si="21"/>
        <v>0</v>
      </c>
      <c r="M58" s="40">
        <f t="shared" si="21"/>
        <v>0</v>
      </c>
      <c r="N58" s="40">
        <f t="shared" si="21"/>
        <v>0</v>
      </c>
      <c r="O58" s="41">
        <f t="shared" si="21"/>
        <v>13</v>
      </c>
      <c r="P58" s="42">
        <f t="shared" si="21"/>
        <v>2.2000000000000002</v>
      </c>
    </row>
    <row r="59" spans="1:16">
      <c r="B59" s="44"/>
      <c r="C59" s="44"/>
      <c r="D59" s="44"/>
      <c r="E59" s="44"/>
      <c r="F59" s="44"/>
      <c r="G59" s="45"/>
      <c r="H59" s="45"/>
      <c r="I59" s="45"/>
      <c r="J59" s="45"/>
      <c r="K59" s="45"/>
      <c r="L59" s="45"/>
      <c r="M59" s="45"/>
      <c r="N59" s="45"/>
      <c r="O59" s="50"/>
      <c r="P59" s="51"/>
    </row>
    <row r="60" spans="1:16" hidden="1">
      <c r="B60" s="44"/>
      <c r="C60" s="44"/>
      <c r="D60" s="44"/>
      <c r="E60" s="44"/>
      <c r="F60" s="44"/>
      <c r="G60" s="45"/>
      <c r="H60" s="45"/>
      <c r="I60" s="45"/>
      <c r="J60" s="45"/>
      <c r="K60" s="45"/>
      <c r="L60" s="45"/>
      <c r="M60" s="45"/>
      <c r="N60" s="45"/>
      <c r="O60" s="50"/>
      <c r="P60" s="51"/>
    </row>
    <row r="61" spans="1:16" ht="12" hidden="1" thickBot="1">
      <c r="B61" s="32" t="s">
        <v>85</v>
      </c>
      <c r="C61" s="32"/>
      <c r="D61" s="32"/>
      <c r="E61" s="32"/>
      <c r="F61" s="33"/>
      <c r="G61" s="33"/>
      <c r="H61" s="33"/>
      <c r="I61" s="33"/>
      <c r="J61" s="33"/>
      <c r="K61" s="33"/>
      <c r="L61" s="33"/>
      <c r="M61" s="33"/>
      <c r="N61" s="33"/>
      <c r="O61" s="34"/>
      <c r="P61" s="34"/>
    </row>
    <row r="62" spans="1:16" hidden="1">
      <c r="B62" s="52" t="s">
        <v>76</v>
      </c>
      <c r="C62" s="48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>SUM(F62:N62)</f>
        <v>0</v>
      </c>
      <c r="P62" s="36">
        <f t="shared" ref="P62:P63" si="22">(D62*$D$3)+(E62*$E$3)+(F62*$F$3)+(G62*$G$3)+(H62*$H$3)+(I62*$I$3)+(J62*$J$3)+(K62*$K$3)+(L62*$L$3)+(M62*$M$3)+(N62*$N$3)</f>
        <v>0</v>
      </c>
    </row>
    <row r="63" spans="1:16" hidden="1">
      <c r="B63" s="52"/>
      <c r="C63" s="58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>SUM(F63:N63)</f>
        <v>0</v>
      </c>
      <c r="P63" s="36">
        <f t="shared" si="22"/>
        <v>0</v>
      </c>
    </row>
    <row r="64" spans="1:16" ht="12" hidden="1" thickBot="1">
      <c r="B64" s="37" t="s">
        <v>21</v>
      </c>
      <c r="C64" s="37">
        <f t="shared" ref="C64:D64" si="23">SUM(C63:C63)</f>
        <v>0</v>
      </c>
      <c r="D64" s="37">
        <f t="shared" si="23"/>
        <v>0</v>
      </c>
      <c r="E64" s="41">
        <f t="shared" ref="E64:N64" si="24">SUM(E62:E63)</f>
        <v>0</v>
      </c>
      <c r="F64" s="41">
        <f t="shared" si="24"/>
        <v>0</v>
      </c>
      <c r="G64" s="41">
        <f t="shared" si="24"/>
        <v>0</v>
      </c>
      <c r="H64" s="41">
        <f t="shared" si="24"/>
        <v>0</v>
      </c>
      <c r="I64" s="41">
        <f t="shared" si="24"/>
        <v>0</v>
      </c>
      <c r="J64" s="41">
        <f t="shared" si="24"/>
        <v>0</v>
      </c>
      <c r="K64" s="41">
        <f t="shared" si="24"/>
        <v>0</v>
      </c>
      <c r="L64" s="41">
        <f t="shared" si="24"/>
        <v>0</v>
      </c>
      <c r="M64" s="41">
        <f t="shared" si="24"/>
        <v>0</v>
      </c>
      <c r="N64" s="41">
        <f t="shared" si="24"/>
        <v>0</v>
      </c>
      <c r="O64" s="41">
        <f>SUM(O62:O63)</f>
        <v>0</v>
      </c>
      <c r="P64" s="42">
        <f>SUM(P62:P63)</f>
        <v>0</v>
      </c>
    </row>
    <row r="65" spans="1:16" hidden="1">
      <c r="B65" s="44"/>
      <c r="C65" s="44"/>
      <c r="D65" s="44"/>
      <c r="E65" s="44"/>
      <c r="F65" s="44"/>
      <c r="G65" s="45"/>
      <c r="H65" s="45"/>
      <c r="I65" s="45"/>
      <c r="J65" s="45"/>
      <c r="K65" s="45"/>
      <c r="L65" s="45"/>
      <c r="M65" s="45"/>
      <c r="N65" s="45"/>
      <c r="O65" s="50"/>
      <c r="P65" s="51"/>
    </row>
    <row r="66" spans="1:16" hidden="1">
      <c r="G66" s="38"/>
    </row>
    <row r="67" spans="1:16" ht="12" hidden="1" thickBot="1">
      <c r="B67" s="32" t="s">
        <v>54</v>
      </c>
      <c r="C67" s="32"/>
      <c r="D67" s="32"/>
      <c r="E67" s="32"/>
      <c r="F67" s="33"/>
      <c r="G67" s="33"/>
      <c r="H67" s="33"/>
      <c r="I67" s="33"/>
      <c r="J67" s="33"/>
      <c r="K67" s="33"/>
      <c r="L67" s="33"/>
      <c r="M67" s="33"/>
      <c r="N67" s="33"/>
      <c r="O67" s="34"/>
      <c r="P67" s="34"/>
    </row>
    <row r="68" spans="1:16" hidden="1">
      <c r="A68" s="119"/>
      <c r="B68" s="183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ref="O68:O89" si="25">SUM(F68:N68)</f>
        <v>0</v>
      </c>
      <c r="P68" s="36">
        <f t="shared" ref="P68:P89" si="26">(D68*$D$3)+(E68*$E$3)+(F68*$F$3)+(G68*$G$3)+(H68*$H$3)+(I68*$I$3)+(J68*$J$3)+(K68*$K$3)+(L68*$L$3)+(M68*$M$3)+(N68*$N$3)</f>
        <v>0</v>
      </c>
    </row>
    <row r="69" spans="1:16" hidden="1">
      <c r="A69" s="119"/>
      <c r="B69" s="182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5"/>
        <v>0</v>
      </c>
      <c r="P69" s="36">
        <f t="shared" si="26"/>
        <v>0</v>
      </c>
    </row>
    <row r="70" spans="1:16" hidden="1">
      <c r="A70" s="119"/>
      <c r="B70" s="183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5"/>
        <v>0</v>
      </c>
      <c r="P70" s="36">
        <f t="shared" si="26"/>
        <v>0</v>
      </c>
    </row>
    <row r="71" spans="1:16" hidden="1">
      <c r="A71" s="119"/>
      <c r="B71" s="182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5"/>
        <v>0</v>
      </c>
      <c r="P71" s="36">
        <f t="shared" si="26"/>
        <v>0</v>
      </c>
    </row>
    <row r="72" spans="1:16" hidden="1">
      <c r="A72" s="119"/>
      <c r="B72" s="183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ref="O72:O74" si="27">SUM(F72:N72)</f>
        <v>0</v>
      </c>
      <c r="P72" s="36">
        <f t="shared" si="26"/>
        <v>0</v>
      </c>
    </row>
    <row r="73" spans="1:16" hidden="1">
      <c r="A73" s="119"/>
      <c r="B73" s="182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7"/>
        <v>0</v>
      </c>
      <c r="P73" s="36">
        <f t="shared" si="26"/>
        <v>0</v>
      </c>
    </row>
    <row r="74" spans="1:16" hidden="1">
      <c r="A74" s="119"/>
      <c r="B74" s="183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7"/>
        <v>0</v>
      </c>
      <c r="P74" s="36">
        <f t="shared" si="26"/>
        <v>0</v>
      </c>
    </row>
    <row r="75" spans="1:16" hidden="1">
      <c r="A75" s="119"/>
      <c r="B75" s="182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:O77" si="28">SUM(F75:N75)</f>
        <v>0</v>
      </c>
      <c r="P75" s="36">
        <f t="shared" si="26"/>
        <v>0</v>
      </c>
    </row>
    <row r="76" spans="1:16" hidden="1">
      <c r="A76" s="119"/>
      <c r="B76" s="183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8"/>
        <v>0</v>
      </c>
      <c r="P76" s="36">
        <f t="shared" si="26"/>
        <v>0</v>
      </c>
    </row>
    <row r="77" spans="1:16" hidden="1">
      <c r="A77" s="119"/>
      <c r="B77" s="182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8"/>
        <v>0</v>
      </c>
      <c r="P77" s="36">
        <f t="shared" si="26"/>
        <v>0</v>
      </c>
    </row>
    <row r="78" spans="1:16" hidden="1">
      <c r="A78" s="119"/>
      <c r="B78" s="183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ref="O78:O80" si="29">SUM(F78:N78)</f>
        <v>0</v>
      </c>
      <c r="P78" s="36">
        <f t="shared" si="26"/>
        <v>0</v>
      </c>
    </row>
    <row r="79" spans="1:16" hidden="1">
      <c r="A79" s="119"/>
      <c r="B79" s="182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si="29"/>
        <v>0</v>
      </c>
      <c r="P79" s="36">
        <f t="shared" si="26"/>
        <v>0</v>
      </c>
    </row>
    <row r="80" spans="1:16" hidden="1">
      <c r="A80" s="119"/>
      <c r="B80" s="183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si="29"/>
        <v>0</v>
      </c>
      <c r="P80" s="36">
        <f t="shared" si="26"/>
        <v>0</v>
      </c>
    </row>
    <row r="81" spans="1:16" hidden="1">
      <c r="A81" s="119"/>
      <c r="B81" s="182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ref="O81:O83" si="30">SUM(F81:N81)</f>
        <v>0</v>
      </c>
      <c r="P81" s="36">
        <f t="shared" si="26"/>
        <v>0</v>
      </c>
    </row>
    <row r="82" spans="1:16" hidden="1">
      <c r="A82" s="119"/>
      <c r="B82" s="183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si="30"/>
        <v>0</v>
      </c>
      <c r="P82" s="36">
        <f t="shared" si="26"/>
        <v>0</v>
      </c>
    </row>
    <row r="83" spans="1:16" hidden="1">
      <c r="A83" s="119"/>
      <c r="B83" s="182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30"/>
        <v>0</v>
      </c>
      <c r="P83" s="36">
        <f t="shared" si="26"/>
        <v>0</v>
      </c>
    </row>
    <row r="84" spans="1:16" hidden="1">
      <c r="A84" s="119"/>
      <c r="B84" s="183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ref="O84:O86" si="31">SUM(F84:N84)</f>
        <v>0</v>
      </c>
      <c r="P84" s="36">
        <f t="shared" si="26"/>
        <v>0</v>
      </c>
    </row>
    <row r="85" spans="1:16" hidden="1">
      <c r="A85" s="119"/>
      <c r="B85" s="182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si="31"/>
        <v>0</v>
      </c>
      <c r="P85" s="36">
        <f t="shared" si="26"/>
        <v>0</v>
      </c>
    </row>
    <row r="86" spans="1:16" hidden="1">
      <c r="A86" s="119"/>
      <c r="B86" s="183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31"/>
        <v>0</v>
      </c>
      <c r="P86" s="36">
        <f t="shared" si="26"/>
        <v>0</v>
      </c>
    </row>
    <row r="87" spans="1:16" hidden="1">
      <c r="A87" s="119"/>
      <c r="B87" s="182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25"/>
        <v>0</v>
      </c>
      <c r="P87" s="36">
        <f t="shared" si="26"/>
        <v>0</v>
      </c>
    </row>
    <row r="88" spans="1:16" hidden="1">
      <c r="A88" s="119"/>
      <c r="B88" s="183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25"/>
        <v>0</v>
      </c>
      <c r="P88" s="36">
        <f t="shared" si="26"/>
        <v>0</v>
      </c>
    </row>
    <row r="89" spans="1:16" ht="12.75" hidden="1" customHeight="1">
      <c r="A89" s="119"/>
      <c r="B89" s="182"/>
      <c r="C89" s="58"/>
      <c r="D89" s="48"/>
      <c r="E89" s="48"/>
      <c r="F89" s="49"/>
      <c r="G89" s="123"/>
      <c r="H89" s="124"/>
      <c r="I89" s="121"/>
      <c r="K89" s="121"/>
      <c r="L89" s="101"/>
      <c r="M89" s="121"/>
      <c r="O89" s="118">
        <f t="shared" si="25"/>
        <v>0</v>
      </c>
      <c r="P89" s="36">
        <f t="shared" si="26"/>
        <v>0</v>
      </c>
    </row>
    <row r="90" spans="1:16" ht="12" hidden="1" thickBot="1">
      <c r="B90" s="37" t="s">
        <v>21</v>
      </c>
      <c r="C90" s="37">
        <f t="shared" ref="C90:P90" si="32">SUM(C68:C89)</f>
        <v>0</v>
      </c>
      <c r="D90" s="37">
        <f t="shared" si="32"/>
        <v>0</v>
      </c>
      <c r="E90" s="37">
        <f t="shared" si="32"/>
        <v>0</v>
      </c>
      <c r="F90" s="37">
        <f t="shared" si="32"/>
        <v>0</v>
      </c>
      <c r="G90" s="122">
        <f t="shared" si="32"/>
        <v>0</v>
      </c>
      <c r="H90" s="122">
        <f t="shared" si="32"/>
        <v>0</v>
      </c>
      <c r="I90" s="40">
        <f t="shared" si="32"/>
        <v>0</v>
      </c>
      <c r="J90" s="40">
        <f t="shared" si="32"/>
        <v>0</v>
      </c>
      <c r="K90" s="40">
        <f t="shared" si="32"/>
        <v>0</v>
      </c>
      <c r="L90" s="40">
        <f t="shared" si="32"/>
        <v>0</v>
      </c>
      <c r="M90" s="40">
        <f t="shared" si="32"/>
        <v>0</v>
      </c>
      <c r="N90" s="40">
        <f t="shared" si="32"/>
        <v>0</v>
      </c>
      <c r="O90" s="41">
        <f t="shared" si="32"/>
        <v>0</v>
      </c>
      <c r="P90" s="42">
        <f t="shared" si="32"/>
        <v>0</v>
      </c>
    </row>
    <row r="91" spans="1:16" hidden="1">
      <c r="B91" s="44"/>
      <c r="C91" s="44"/>
      <c r="D91" s="44"/>
      <c r="E91" s="44"/>
      <c r="F91" s="44"/>
      <c r="G91" s="45"/>
      <c r="H91" s="45"/>
      <c r="I91" s="45"/>
      <c r="J91" s="45"/>
      <c r="K91" s="45"/>
      <c r="L91" s="45"/>
      <c r="M91" s="45"/>
      <c r="N91" s="45"/>
      <c r="O91" s="50"/>
      <c r="P91" s="51"/>
    </row>
    <row r="92" spans="1:16">
      <c r="B92" s="44"/>
      <c r="C92" s="44"/>
      <c r="D92" s="44"/>
      <c r="E92" s="44"/>
      <c r="F92" s="44"/>
      <c r="G92" s="45"/>
      <c r="H92" s="45"/>
      <c r="I92" s="45"/>
      <c r="J92" s="45"/>
      <c r="K92" s="45"/>
      <c r="L92" s="45"/>
      <c r="M92" s="45"/>
      <c r="N92" s="45"/>
      <c r="O92" s="50"/>
      <c r="P92" s="51"/>
    </row>
    <row r="93" spans="1:16" ht="12" thickBot="1">
      <c r="B93" s="32" t="s">
        <v>44</v>
      </c>
      <c r="C93" s="32"/>
      <c r="D93" s="32"/>
      <c r="E93" s="32"/>
      <c r="F93" s="33"/>
      <c r="G93" s="33"/>
      <c r="H93" s="33"/>
      <c r="I93" s="33"/>
      <c r="J93" s="33"/>
      <c r="K93" s="33"/>
      <c r="L93" s="33"/>
      <c r="M93" s="33"/>
      <c r="N93" s="33"/>
      <c r="O93" s="34"/>
      <c r="P93" s="34"/>
    </row>
    <row r="94" spans="1:16" ht="11.25" customHeight="1">
      <c r="B94" s="52" t="s">
        <v>130</v>
      </c>
      <c r="C94" s="47"/>
      <c r="D94" s="48"/>
      <c r="E94" s="48"/>
      <c r="F94" s="49">
        <v>125</v>
      </c>
      <c r="G94" s="53">
        <v>12</v>
      </c>
      <c r="H94" s="54"/>
      <c r="I94" s="55"/>
      <c r="J94" s="54">
        <v>2</v>
      </c>
      <c r="K94" s="53">
        <v>3</v>
      </c>
      <c r="L94" s="56">
        <v>1</v>
      </c>
      <c r="M94" s="53"/>
      <c r="N94" s="54">
        <v>1</v>
      </c>
      <c r="O94" s="110">
        <f>SUM(F94:N94)+(E94*18)+(D94*9)</f>
        <v>144</v>
      </c>
      <c r="P94" s="36">
        <f t="shared" ref="P94" si="33">(D94*$D$3)+(E94*$E$3)+(F94*$F$3)+(G94*$G$3)+(H94*$H$3)+(I94*$I$3)+(J94*$J$3)+(K94*$K$3)+(L94*$L$3)+(M94*$M$3)+(N94*$N$3)</f>
        <v>22.5</v>
      </c>
    </row>
    <row r="95" spans="1:16" ht="11.25" customHeight="1">
      <c r="B95" s="52"/>
      <c r="C95" s="47"/>
      <c r="D95" s="48"/>
      <c r="E95" s="48"/>
      <c r="F95" s="49"/>
      <c r="G95" s="53"/>
      <c r="H95" s="54"/>
      <c r="I95" s="55"/>
      <c r="J95" s="54"/>
      <c r="K95" s="53"/>
      <c r="L95" s="56"/>
      <c r="M95" s="53"/>
      <c r="N95" s="54"/>
      <c r="O95" s="35">
        <f t="shared" ref="O95:O96" si="34">SUM(F95:N95)</f>
        <v>0</v>
      </c>
      <c r="P95" s="36">
        <f t="shared" ref="P95:P96" si="35">(D95*$D$3)+(E95*$E$3)+(F95*$F$3)+(G95*$G$3)+(H95*$H$3)+(I95*$I$3)+(J95*$J$3)+(K95*$K$3)+(L95*$L$3)+(M95*$M$3)+(N95*$N$3)</f>
        <v>0</v>
      </c>
    </row>
    <row r="96" spans="1:16" ht="11.25" customHeight="1">
      <c r="B96" s="52"/>
      <c r="C96" s="47"/>
      <c r="D96" s="48"/>
      <c r="E96" s="48"/>
      <c r="F96" s="49"/>
      <c r="G96" s="53"/>
      <c r="H96" s="54"/>
      <c r="I96" s="55"/>
      <c r="J96" s="54"/>
      <c r="K96" s="53"/>
      <c r="L96" s="56"/>
      <c r="M96" s="53"/>
      <c r="N96" s="54"/>
      <c r="O96" s="35">
        <f t="shared" si="34"/>
        <v>0</v>
      </c>
      <c r="P96" s="36">
        <f t="shared" si="35"/>
        <v>0</v>
      </c>
    </row>
    <row r="97" spans="2:16" ht="12" thickBot="1">
      <c r="B97" s="37" t="s">
        <v>21</v>
      </c>
      <c r="C97" s="37">
        <f t="shared" ref="C97:P97" si="36">SUM(C94:C96)</f>
        <v>0</v>
      </c>
      <c r="D97" s="37">
        <f t="shared" si="36"/>
        <v>0</v>
      </c>
      <c r="E97" s="37">
        <f t="shared" si="36"/>
        <v>0</v>
      </c>
      <c r="F97" s="37">
        <f t="shared" si="36"/>
        <v>125</v>
      </c>
      <c r="G97" s="40">
        <f t="shared" si="36"/>
        <v>12</v>
      </c>
      <c r="H97" s="40">
        <f t="shared" si="36"/>
        <v>0</v>
      </c>
      <c r="I97" s="40">
        <f t="shared" si="36"/>
        <v>0</v>
      </c>
      <c r="J97" s="40">
        <f t="shared" si="36"/>
        <v>2</v>
      </c>
      <c r="K97" s="40">
        <f t="shared" si="36"/>
        <v>3</v>
      </c>
      <c r="L97" s="40">
        <f t="shared" si="36"/>
        <v>1</v>
      </c>
      <c r="M97" s="40">
        <f t="shared" si="36"/>
        <v>0</v>
      </c>
      <c r="N97" s="40">
        <f t="shared" si="36"/>
        <v>1</v>
      </c>
      <c r="O97" s="41">
        <f t="shared" si="36"/>
        <v>144</v>
      </c>
      <c r="P97" s="42">
        <f t="shared" si="36"/>
        <v>22.5</v>
      </c>
    </row>
    <row r="98" spans="2:16" ht="11.25" customHeight="1">
      <c r="B98" s="44"/>
      <c r="C98" s="44"/>
      <c r="D98" s="44"/>
      <c r="E98" s="44"/>
      <c r="F98" s="44"/>
      <c r="G98" s="45"/>
      <c r="H98" s="45"/>
      <c r="I98" s="45"/>
      <c r="J98" s="45"/>
      <c r="K98" s="45"/>
      <c r="L98" s="45"/>
      <c r="M98" s="45"/>
      <c r="N98" s="45"/>
      <c r="O98" s="50"/>
      <c r="P98" s="51"/>
    </row>
    <row r="99" spans="2:16" hidden="1"/>
    <row r="100" spans="2:16" ht="12" hidden="1" thickBot="1">
      <c r="B100" s="32" t="s">
        <v>29</v>
      </c>
      <c r="C100" s="32"/>
      <c r="D100" s="32"/>
      <c r="E100" s="32"/>
      <c r="F100" s="33"/>
      <c r="G100" s="33"/>
      <c r="H100" s="33"/>
      <c r="I100" s="33"/>
      <c r="J100" s="33"/>
      <c r="K100" s="33"/>
      <c r="L100" s="33"/>
      <c r="M100" s="33"/>
      <c r="N100" s="33"/>
      <c r="O100" s="34"/>
      <c r="P100" s="34"/>
    </row>
    <row r="101" spans="2:16" ht="11.25" hidden="1" customHeight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>SUM(F101:N101)</f>
        <v>0</v>
      </c>
      <c r="P101" s="36">
        <f t="shared" ref="P101:P102" si="37">(D101*$D$3)+(E101*$E$3)+(F101*$F$3)+(G101*$G$3)+(H101*$H$3)+(I101*$I$3)+(J101*$J$3)+(K101*$K$3)+(L101*$L$3)+(M101*$M$3)+(N101*$N$3)</f>
        <v>0</v>
      </c>
    </row>
    <row r="102" spans="2:16" ht="11.25" hidden="1" customHeight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>SUM(F102:N102)</f>
        <v>0</v>
      </c>
      <c r="P102" s="36">
        <f t="shared" si="37"/>
        <v>0</v>
      </c>
    </row>
    <row r="103" spans="2:16" ht="12" hidden="1" thickBot="1">
      <c r="B103" s="37" t="s">
        <v>21</v>
      </c>
      <c r="C103" s="37">
        <f t="shared" ref="C103:P103" si="38">SUM(C101:C102)</f>
        <v>0</v>
      </c>
      <c r="D103" s="37">
        <f t="shared" si="38"/>
        <v>0</v>
      </c>
      <c r="E103" s="37">
        <f t="shared" si="38"/>
        <v>0</v>
      </c>
      <c r="F103" s="37">
        <f t="shared" si="38"/>
        <v>0</v>
      </c>
      <c r="G103" s="40">
        <f t="shared" si="38"/>
        <v>0</v>
      </c>
      <c r="H103" s="40">
        <f t="shared" si="38"/>
        <v>0</v>
      </c>
      <c r="I103" s="40">
        <f t="shared" si="38"/>
        <v>0</v>
      </c>
      <c r="J103" s="40">
        <f t="shared" si="38"/>
        <v>0</v>
      </c>
      <c r="K103" s="40">
        <f t="shared" si="38"/>
        <v>0</v>
      </c>
      <c r="L103" s="40">
        <f t="shared" si="38"/>
        <v>0</v>
      </c>
      <c r="M103" s="40">
        <f t="shared" si="38"/>
        <v>0</v>
      </c>
      <c r="N103" s="40">
        <f t="shared" si="38"/>
        <v>0</v>
      </c>
      <c r="O103" s="41">
        <f t="shared" si="38"/>
        <v>0</v>
      </c>
      <c r="P103" s="42">
        <f t="shared" si="38"/>
        <v>0</v>
      </c>
    </row>
    <row r="104" spans="2:16" ht="11.25" hidden="1" customHeight="1">
      <c r="B104" s="44"/>
      <c r="C104" s="44"/>
      <c r="D104" s="44"/>
      <c r="E104" s="44"/>
      <c r="F104" s="44"/>
      <c r="G104" s="45"/>
      <c r="H104" s="45"/>
      <c r="I104" s="45"/>
      <c r="J104" s="45"/>
      <c r="K104" s="45"/>
      <c r="L104" s="45"/>
      <c r="M104" s="45"/>
      <c r="N104" s="45"/>
      <c r="O104" s="50"/>
      <c r="P104" s="51"/>
    </row>
    <row r="105" spans="2:16" hidden="1"/>
    <row r="106" spans="2:16" ht="12" hidden="1" thickBot="1">
      <c r="B106" s="32" t="s">
        <v>53</v>
      </c>
      <c r="C106" s="32"/>
      <c r="D106" s="32"/>
      <c r="E106" s="32"/>
      <c r="F106" s="33"/>
      <c r="G106" s="33"/>
      <c r="H106" s="33"/>
      <c r="I106" s="33"/>
      <c r="J106" s="33"/>
      <c r="K106" s="33"/>
      <c r="L106" s="33"/>
      <c r="M106" s="33"/>
      <c r="N106" s="33"/>
      <c r="O106" s="34"/>
      <c r="P106" s="34"/>
    </row>
    <row r="107" spans="2:16" hidden="1">
      <c r="B107" s="52"/>
      <c r="C107" s="57"/>
      <c r="D107" s="48"/>
      <c r="E107" s="48"/>
      <c r="F107" s="49"/>
      <c r="G107" s="53"/>
      <c r="H107" s="54"/>
      <c r="I107" s="55"/>
      <c r="J107" s="54"/>
      <c r="K107" s="53"/>
      <c r="L107" s="56"/>
      <c r="M107" s="53"/>
      <c r="N107" s="54"/>
      <c r="O107" s="35">
        <f t="shared" ref="O107:O130" si="39">SUM(F107:N107)</f>
        <v>0</v>
      </c>
      <c r="P107" s="36">
        <f t="shared" ref="P107:P130" si="40">(D107*$D$3)+(E107*$E$3)+(F107*$F$3)+(G107*$G$3)+(H107*$H$3)+(I107*$I$3)+(J107*$J$3)+(K107*$K$3)+(L107*$L$3)+(M107*$M$3)+(N107*$N$3)</f>
        <v>0</v>
      </c>
    </row>
    <row r="108" spans="2:16" hidden="1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 t="shared" si="39"/>
        <v>0</v>
      </c>
      <c r="P108" s="36">
        <f t="shared" si="40"/>
        <v>0</v>
      </c>
    </row>
    <row r="109" spans="2:16" hidden="1">
      <c r="B109" s="52"/>
      <c r="C109" s="47"/>
      <c r="D109" s="48"/>
      <c r="E109" s="48"/>
      <c r="F109" s="49"/>
      <c r="G109" s="53"/>
      <c r="H109" s="54"/>
      <c r="I109" s="55"/>
      <c r="J109" s="54"/>
      <c r="K109" s="53"/>
      <c r="L109" s="56"/>
      <c r="M109" s="53"/>
      <c r="N109" s="54"/>
      <c r="O109" s="35">
        <f t="shared" si="39"/>
        <v>0</v>
      </c>
      <c r="P109" s="36">
        <f t="shared" si="40"/>
        <v>0</v>
      </c>
    </row>
    <row r="110" spans="2:16" hidden="1">
      <c r="B110" s="52"/>
      <c r="C110" s="47"/>
      <c r="D110" s="48"/>
      <c r="E110" s="48"/>
      <c r="F110" s="49"/>
      <c r="G110" s="53"/>
      <c r="H110" s="54"/>
      <c r="I110" s="55"/>
      <c r="J110" s="54"/>
      <c r="K110" s="53"/>
      <c r="L110" s="56"/>
      <c r="M110" s="53"/>
      <c r="N110" s="54"/>
      <c r="O110" s="35">
        <f t="shared" si="39"/>
        <v>0</v>
      </c>
      <c r="P110" s="36">
        <f t="shared" si="40"/>
        <v>0</v>
      </c>
    </row>
    <row r="111" spans="2:16" hidden="1">
      <c r="B111" s="52"/>
      <c r="C111" s="47"/>
      <c r="D111" s="48"/>
      <c r="E111" s="48"/>
      <c r="F111" s="49"/>
      <c r="G111" s="53"/>
      <c r="H111" s="54"/>
      <c r="I111" s="55"/>
      <c r="J111" s="54"/>
      <c r="K111" s="53"/>
      <c r="L111" s="56"/>
      <c r="M111" s="53"/>
      <c r="N111" s="54"/>
      <c r="O111" s="35">
        <f t="shared" si="39"/>
        <v>0</v>
      </c>
      <c r="P111" s="36">
        <f t="shared" si="40"/>
        <v>0</v>
      </c>
    </row>
    <row r="112" spans="2:16" hidden="1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si="39"/>
        <v>0</v>
      </c>
      <c r="P112" s="36">
        <f t="shared" si="40"/>
        <v>0</v>
      </c>
    </row>
    <row r="113" spans="2:16" hidden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si="39"/>
        <v>0</v>
      </c>
      <c r="P113" s="36">
        <f t="shared" si="40"/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si="39"/>
        <v>0</v>
      </c>
      <c r="P114" s="36">
        <f t="shared" si="40"/>
        <v>0</v>
      </c>
    </row>
    <row r="115" spans="2:16" hidden="1">
      <c r="B115" s="52"/>
      <c r="C115" s="47"/>
      <c r="D115" s="48"/>
      <c r="E115" s="48"/>
      <c r="F115" s="49"/>
      <c r="G115" s="53"/>
      <c r="H115" s="54"/>
      <c r="I115" s="55"/>
      <c r="J115" s="54"/>
      <c r="K115" s="53"/>
      <c r="L115" s="56"/>
      <c r="M115" s="53"/>
      <c r="N115" s="54"/>
      <c r="O115" s="35">
        <f t="shared" si="39"/>
        <v>0</v>
      </c>
      <c r="P115" s="36">
        <f t="shared" si="40"/>
        <v>0</v>
      </c>
    </row>
    <row r="116" spans="2:16" hidden="1">
      <c r="B116" s="52"/>
      <c r="C116" s="47"/>
      <c r="D116" s="48"/>
      <c r="E116" s="48"/>
      <c r="F116" s="49"/>
      <c r="G116" s="53"/>
      <c r="H116" s="54"/>
      <c r="I116" s="55"/>
      <c r="J116" s="54"/>
      <c r="K116" s="53"/>
      <c r="L116" s="56"/>
      <c r="M116" s="53"/>
      <c r="N116" s="54"/>
      <c r="O116" s="35">
        <f t="shared" si="39"/>
        <v>0</v>
      </c>
      <c r="P116" s="36">
        <f t="shared" si="40"/>
        <v>0</v>
      </c>
    </row>
    <row r="117" spans="2:16" hidden="1">
      <c r="B117" s="52"/>
      <c r="C117" s="47"/>
      <c r="D117" s="48"/>
      <c r="E117" s="48"/>
      <c r="F117" s="49"/>
      <c r="G117" s="53"/>
      <c r="H117" s="54"/>
      <c r="I117" s="55"/>
      <c r="J117" s="54"/>
      <c r="K117" s="53"/>
      <c r="L117" s="56"/>
      <c r="M117" s="53"/>
      <c r="N117" s="54"/>
      <c r="O117" s="35">
        <f t="shared" si="39"/>
        <v>0</v>
      </c>
      <c r="P117" s="36">
        <f t="shared" si="40"/>
        <v>0</v>
      </c>
    </row>
    <row r="118" spans="2:16" hidden="1">
      <c r="B118" s="52"/>
      <c r="C118" s="47"/>
      <c r="D118" s="48"/>
      <c r="E118" s="48"/>
      <c r="F118" s="49"/>
      <c r="G118" s="53"/>
      <c r="H118" s="54"/>
      <c r="I118" s="55"/>
      <c r="J118" s="54"/>
      <c r="K118" s="53"/>
      <c r="L118" s="56"/>
      <c r="M118" s="53"/>
      <c r="N118" s="54"/>
      <c r="O118" s="35">
        <f t="shared" si="39"/>
        <v>0</v>
      </c>
      <c r="P118" s="36">
        <f t="shared" si="40"/>
        <v>0</v>
      </c>
    </row>
    <row r="119" spans="2:16" hidden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si="39"/>
        <v>0</v>
      </c>
      <c r="P119" s="36">
        <f t="shared" si="40"/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si="39"/>
        <v>0</v>
      </c>
      <c r="P120" s="36">
        <f t="shared" si="40"/>
        <v>0</v>
      </c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si="39"/>
        <v>0</v>
      </c>
      <c r="P121" s="36">
        <f t="shared" si="40"/>
        <v>0</v>
      </c>
    </row>
    <row r="122" spans="2:16" hidden="1">
      <c r="B122" s="52"/>
      <c r="C122" s="47"/>
      <c r="D122" s="48"/>
      <c r="E122" s="48"/>
      <c r="F122" s="49"/>
      <c r="G122" s="53"/>
      <c r="H122" s="54"/>
      <c r="I122" s="55"/>
      <c r="J122" s="54"/>
      <c r="K122" s="53"/>
      <c r="L122" s="56"/>
      <c r="M122" s="53"/>
      <c r="N122" s="54"/>
      <c r="O122" s="35">
        <f t="shared" si="39"/>
        <v>0</v>
      </c>
      <c r="P122" s="36">
        <f t="shared" si="40"/>
        <v>0</v>
      </c>
    </row>
    <row r="123" spans="2:16" hidden="1">
      <c r="B123" s="52"/>
      <c r="C123" s="47"/>
      <c r="D123" s="48"/>
      <c r="E123" s="48"/>
      <c r="F123" s="49"/>
      <c r="G123" s="53"/>
      <c r="H123" s="54"/>
      <c r="I123" s="55"/>
      <c r="J123" s="54"/>
      <c r="K123" s="53"/>
      <c r="L123" s="56"/>
      <c r="M123" s="53"/>
      <c r="N123" s="54"/>
      <c r="O123" s="35">
        <f t="shared" si="39"/>
        <v>0</v>
      </c>
      <c r="P123" s="36">
        <f t="shared" si="40"/>
        <v>0</v>
      </c>
    </row>
    <row r="124" spans="2:16" hidden="1">
      <c r="B124" s="52"/>
      <c r="C124" s="47"/>
      <c r="D124" s="48"/>
      <c r="E124" s="48"/>
      <c r="F124" s="49"/>
      <c r="G124" s="53"/>
      <c r="H124" s="54"/>
      <c r="I124" s="55"/>
      <c r="J124" s="54"/>
      <c r="K124" s="53"/>
      <c r="L124" s="56"/>
      <c r="M124" s="53"/>
      <c r="N124" s="54"/>
      <c r="O124" s="35">
        <f t="shared" si="39"/>
        <v>0</v>
      </c>
      <c r="P124" s="36">
        <f t="shared" si="40"/>
        <v>0</v>
      </c>
    </row>
    <row r="125" spans="2:16" hidden="1">
      <c r="B125" s="52"/>
      <c r="C125" s="4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ref="O125:O129" si="41">SUM(F125:N125)</f>
        <v>0</v>
      </c>
      <c r="P125" s="36">
        <f t="shared" si="40"/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41"/>
        <v>0</v>
      </c>
      <c r="P126" s="36">
        <f t="shared" si="40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1"/>
        <v>0</v>
      </c>
      <c r="P127" s="36">
        <f t="shared" si="40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1"/>
        <v>0</v>
      </c>
      <c r="P128" s="36">
        <f t="shared" si="40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41"/>
        <v>0</v>
      </c>
      <c r="P129" s="36">
        <f t="shared" si="40"/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39"/>
        <v>0</v>
      </c>
      <c r="P130" s="36">
        <f t="shared" si="40"/>
        <v>0</v>
      </c>
    </row>
    <row r="131" spans="2:16" ht="12" hidden="1" thickBot="1">
      <c r="B131" s="37" t="s">
        <v>21</v>
      </c>
      <c r="C131" s="37">
        <f>SUM(C130:C130)</f>
        <v>0</v>
      </c>
      <c r="D131" s="37">
        <f>SUM(D107:D130)</f>
        <v>0</v>
      </c>
      <c r="E131" s="37">
        <f>SUM(E107:E130)</f>
        <v>0</v>
      </c>
      <c r="F131" s="37">
        <f>SUM(F107:F130)</f>
        <v>0</v>
      </c>
      <c r="G131" s="40">
        <f t="shared" ref="G131:P131" si="42">SUM(G107:G130)</f>
        <v>0</v>
      </c>
      <c r="H131" s="40">
        <f t="shared" si="42"/>
        <v>0</v>
      </c>
      <c r="I131" s="40">
        <f t="shared" si="42"/>
        <v>0</v>
      </c>
      <c r="J131" s="40">
        <f t="shared" si="42"/>
        <v>0</v>
      </c>
      <c r="K131" s="40">
        <f t="shared" si="42"/>
        <v>0</v>
      </c>
      <c r="L131" s="40">
        <f t="shared" si="42"/>
        <v>0</v>
      </c>
      <c r="M131" s="40">
        <f t="shared" si="42"/>
        <v>0</v>
      </c>
      <c r="N131" s="40">
        <f t="shared" si="42"/>
        <v>0</v>
      </c>
      <c r="O131" s="41">
        <f t="shared" si="42"/>
        <v>0</v>
      </c>
      <c r="P131" s="42">
        <f t="shared" si="42"/>
        <v>0</v>
      </c>
    </row>
    <row r="132" spans="2:16" hidden="1"/>
    <row r="134" spans="2:16" ht="12" thickBot="1">
      <c r="B134" s="32" t="s">
        <v>58</v>
      </c>
      <c r="C134" s="32"/>
      <c r="D134" s="32"/>
      <c r="E134" s="32"/>
      <c r="F134" s="33"/>
      <c r="G134" s="33"/>
      <c r="H134" s="33"/>
      <c r="I134" s="33"/>
      <c r="J134" s="33"/>
      <c r="K134" s="33"/>
      <c r="L134" s="33"/>
      <c r="M134" s="33"/>
      <c r="N134" s="33"/>
      <c r="O134" s="34"/>
      <c r="P134" s="34"/>
    </row>
    <row r="135" spans="2:16">
      <c r="B135" s="52" t="s">
        <v>77</v>
      </c>
      <c r="C135" s="57"/>
      <c r="D135" s="48"/>
      <c r="E135" s="48"/>
      <c r="F135" s="49"/>
      <c r="G135" s="53">
        <v>20</v>
      </c>
      <c r="H135" s="54"/>
      <c r="I135" s="55"/>
      <c r="J135" s="54"/>
      <c r="K135" s="53"/>
      <c r="L135" s="56"/>
      <c r="M135" s="53"/>
      <c r="N135" s="54">
        <v>26</v>
      </c>
      <c r="O135" s="110">
        <f>SUM(F135:N135)+(E135*18)+(D135*9)</f>
        <v>46</v>
      </c>
      <c r="P135" s="36">
        <f t="shared" ref="P135:P138" si="43">(D135*$D$3)+(E135*$E$3)+(F135*$F$3)+(G135*$G$3)+(H135*$H$3)+(I135*$I$3)+(J135*$J$3)+(K135*$K$3)+(L135*$L$3)+(M135*$M$3)+(N135*$N$3)</f>
        <v>57</v>
      </c>
    </row>
    <row r="136" spans="2:16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ref="O136:O137" si="44">SUM(F136:N136)</f>
        <v>0</v>
      </c>
      <c r="P136" s="36">
        <f t="shared" si="43"/>
        <v>0</v>
      </c>
    </row>
    <row r="137" spans="2:16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si="44"/>
        <v>0</v>
      </c>
      <c r="P137" s="36">
        <f t="shared" si="43"/>
        <v>0</v>
      </c>
    </row>
    <row r="138" spans="2:16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ref="O138" si="45">SUM(F138:N138)</f>
        <v>0</v>
      </c>
      <c r="P138" s="36">
        <f t="shared" si="43"/>
        <v>0</v>
      </c>
    </row>
    <row r="139" spans="2:16" ht="12" thickBot="1">
      <c r="B139" s="37" t="s">
        <v>21</v>
      </c>
      <c r="C139" s="37">
        <f>SUM(C138:C138)</f>
        <v>0</v>
      </c>
      <c r="D139" s="37">
        <f>SUM(D135:D138)</f>
        <v>0</v>
      </c>
      <c r="E139" s="37">
        <f>SUM(E135:E138)</f>
        <v>0</v>
      </c>
      <c r="F139" s="37">
        <f>SUM(F138:F138)</f>
        <v>0</v>
      </c>
      <c r="G139" s="40">
        <f t="shared" ref="G139:P139" si="46">SUM(G135:G138)</f>
        <v>20</v>
      </c>
      <c r="H139" s="40">
        <f t="shared" si="46"/>
        <v>0</v>
      </c>
      <c r="I139" s="40">
        <f t="shared" si="46"/>
        <v>0</v>
      </c>
      <c r="J139" s="40">
        <f t="shared" si="46"/>
        <v>0</v>
      </c>
      <c r="K139" s="40">
        <f t="shared" si="46"/>
        <v>0</v>
      </c>
      <c r="L139" s="40">
        <f t="shared" si="46"/>
        <v>0</v>
      </c>
      <c r="M139" s="40">
        <f t="shared" si="46"/>
        <v>0</v>
      </c>
      <c r="N139" s="40">
        <f t="shared" si="46"/>
        <v>26</v>
      </c>
      <c r="O139" s="41">
        <f t="shared" si="46"/>
        <v>46</v>
      </c>
      <c r="P139" s="42">
        <f t="shared" si="46"/>
        <v>57</v>
      </c>
    </row>
    <row r="141" spans="2:16" hidden="1"/>
    <row r="142" spans="2:16" ht="12" hidden="1" thickBot="1">
      <c r="B142" s="32" t="s">
        <v>57</v>
      </c>
      <c r="C142" s="32"/>
      <c r="D142" s="32"/>
      <c r="E142" s="32"/>
      <c r="F142" s="33"/>
      <c r="G142" s="33"/>
      <c r="H142" s="33"/>
      <c r="I142" s="33"/>
      <c r="J142" s="33"/>
      <c r="K142" s="33"/>
      <c r="L142" s="33"/>
      <c r="M142" s="33"/>
      <c r="N142" s="33"/>
      <c r="O142" s="34"/>
      <c r="P142" s="34"/>
    </row>
    <row r="143" spans="2:16" hidden="1">
      <c r="B143" s="52"/>
      <c r="C143" s="5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ref="O143:O145" si="47">SUM(F143:N143)</f>
        <v>0</v>
      </c>
      <c r="P143" s="36">
        <f t="shared" ref="P143:P145" si="48">(D143*$D$3)+(E143*$E$3)+(F143*$F$3)+(G143*$G$3)+(H143*$H$3)+(I143*$I$3)+(J143*$J$3)+(K143*$K$3)+(L143*$L$3)+(M143*$M$3)+(N143*$N$3)</f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ref="O144" si="49">SUM(F144:N144)</f>
        <v>0</v>
      </c>
      <c r="P144" s="36">
        <f t="shared" si="48"/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47"/>
        <v>0</v>
      </c>
      <c r="P145" s="36">
        <f t="shared" si="48"/>
        <v>0</v>
      </c>
    </row>
    <row r="146" spans="2:16" ht="12" hidden="1" thickBot="1">
      <c r="B146" s="37" t="s">
        <v>21</v>
      </c>
      <c r="C146" s="37">
        <f>SUM(C145:C145)</f>
        <v>0</v>
      </c>
      <c r="D146" s="37">
        <f>SUM(D143:D145)</f>
        <v>0</v>
      </c>
      <c r="E146" s="37">
        <f>SUM(E143:E145)</f>
        <v>0</v>
      </c>
      <c r="F146" s="37">
        <f>SUM(F145:F145)</f>
        <v>0</v>
      </c>
      <c r="G146" s="40">
        <f t="shared" ref="G146:P146" si="50">SUM(G143:G145)</f>
        <v>0</v>
      </c>
      <c r="H146" s="40">
        <f t="shared" si="50"/>
        <v>0</v>
      </c>
      <c r="I146" s="40">
        <f t="shared" si="50"/>
        <v>0</v>
      </c>
      <c r="J146" s="40">
        <f t="shared" si="50"/>
        <v>0</v>
      </c>
      <c r="K146" s="40">
        <f t="shared" si="50"/>
        <v>0</v>
      </c>
      <c r="L146" s="40">
        <f t="shared" si="50"/>
        <v>0</v>
      </c>
      <c r="M146" s="40">
        <f t="shared" si="50"/>
        <v>0</v>
      </c>
      <c r="N146" s="40">
        <f t="shared" si="50"/>
        <v>0</v>
      </c>
      <c r="O146" s="41">
        <f t="shared" si="50"/>
        <v>0</v>
      </c>
      <c r="P146" s="42">
        <f t="shared" si="50"/>
        <v>0</v>
      </c>
    </row>
    <row r="147" spans="2:16" hidden="1"/>
    <row r="148" spans="2:16" hidden="1"/>
    <row r="149" spans="2:16" ht="12" hidden="1" thickBot="1">
      <c r="B149" s="32" t="s">
        <v>48</v>
      </c>
      <c r="C149" s="32"/>
      <c r="D149" s="32"/>
      <c r="E149" s="32"/>
      <c r="F149" s="33"/>
      <c r="G149" s="33"/>
      <c r="H149" s="33"/>
      <c r="I149" s="33"/>
      <c r="J149" s="33"/>
      <c r="K149" s="33"/>
      <c r="L149" s="33"/>
      <c r="M149" s="33"/>
      <c r="N149" s="33"/>
      <c r="O149" s="34"/>
      <c r="P149" s="34"/>
    </row>
    <row r="150" spans="2:16" hidden="1">
      <c r="B150" s="52" t="s">
        <v>77</v>
      </c>
      <c r="C150" s="5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110">
        <f>SUM(F150:N150)+(E150*18)+(D150*9)</f>
        <v>0</v>
      </c>
      <c r="P150" s="36">
        <f t="shared" ref="P150:P152" si="51">(D150*$D$3)+(E150*$E$3)+(F150*$F$3)+(G150*$G$3)+(H150*$H$3)+(I150*$I$3)+(J150*$J$3)+(K150*$K$3)+(L150*$L$3)+(M150*$M$3)+(N150*$N$3)</f>
        <v>0</v>
      </c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 t="shared" ref="O151" si="52">SUM(F151:N151)</f>
        <v>0</v>
      </c>
      <c r="P151" s="36">
        <f t="shared" si="51"/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 t="shared" ref="O152" si="53">SUM(F152:N152)</f>
        <v>0</v>
      </c>
      <c r="P152" s="36">
        <f t="shared" si="51"/>
        <v>0</v>
      </c>
    </row>
    <row r="153" spans="2:16" ht="12" hidden="1" thickBot="1">
      <c r="B153" s="37" t="s">
        <v>21</v>
      </c>
      <c r="C153" s="37">
        <f>SUM(C152:C152)</f>
        <v>0</v>
      </c>
      <c r="D153" s="37">
        <f>SUM(D150:D152)</f>
        <v>0</v>
      </c>
      <c r="E153" s="37">
        <f>SUM(E150:E152)</f>
        <v>0</v>
      </c>
      <c r="F153" s="37">
        <f>SUM(F152:F152)</f>
        <v>0</v>
      </c>
      <c r="G153" s="40">
        <f t="shared" ref="G153:P153" si="54">SUM(G150:G152)</f>
        <v>0</v>
      </c>
      <c r="H153" s="40">
        <f t="shared" si="54"/>
        <v>0</v>
      </c>
      <c r="I153" s="40">
        <f t="shared" si="54"/>
        <v>0</v>
      </c>
      <c r="J153" s="40">
        <f t="shared" si="54"/>
        <v>0</v>
      </c>
      <c r="K153" s="40">
        <f t="shared" si="54"/>
        <v>0</v>
      </c>
      <c r="L153" s="40">
        <f t="shared" si="54"/>
        <v>0</v>
      </c>
      <c r="M153" s="40">
        <f t="shared" si="54"/>
        <v>0</v>
      </c>
      <c r="N153" s="40">
        <f t="shared" si="54"/>
        <v>0</v>
      </c>
      <c r="O153" s="41">
        <f t="shared" si="54"/>
        <v>0</v>
      </c>
      <c r="P153" s="42">
        <f t="shared" si="54"/>
        <v>0</v>
      </c>
    </row>
    <row r="154" spans="2:16" hidden="1"/>
    <row r="156" spans="2:16" ht="12" thickBot="1">
      <c r="B156" s="32" t="s">
        <v>55</v>
      </c>
      <c r="C156" s="32"/>
      <c r="D156" s="32"/>
      <c r="E156" s="32"/>
      <c r="F156" s="33"/>
      <c r="G156" s="33"/>
      <c r="H156" s="33"/>
      <c r="I156" s="33"/>
      <c r="J156" s="33"/>
      <c r="K156" s="33"/>
      <c r="L156" s="33"/>
      <c r="M156" s="33"/>
      <c r="N156" s="33"/>
      <c r="O156" s="34"/>
      <c r="P156" s="34"/>
    </row>
    <row r="157" spans="2:16" ht="11.25" customHeight="1">
      <c r="B157" s="52" t="s">
        <v>131</v>
      </c>
      <c r="C157" s="47"/>
      <c r="D157" s="48"/>
      <c r="E157" s="48"/>
      <c r="F157" s="49">
        <v>150</v>
      </c>
      <c r="G157" s="53"/>
      <c r="H157" s="54"/>
      <c r="I157" s="55"/>
      <c r="J157" s="54"/>
      <c r="K157" s="53"/>
      <c r="L157" s="56"/>
      <c r="M157" s="53"/>
      <c r="N157" s="54"/>
      <c r="O157" s="35">
        <f t="shared" ref="O157:O161" si="55">SUM(F157:N157)</f>
        <v>150</v>
      </c>
      <c r="P157" s="36">
        <f t="shared" ref="P157:P161" si="56">(D157*$D$3)+(E157*$E$3)+(F157*$F$3)+(G157*$G$3)+(H157*$H$3)+(I157*$I$3)+(J157*$J$3)+(K157*$K$3)+(L157*$L$3)+(M157*$M$3)+(N157*$N$3)</f>
        <v>15</v>
      </c>
    </row>
    <row r="158" spans="2:16" ht="11.25" customHeight="1">
      <c r="B158" s="52" t="s">
        <v>132</v>
      </c>
      <c r="C158" s="47"/>
      <c r="D158" s="48"/>
      <c r="E158" s="48"/>
      <c r="F158" s="49">
        <v>6</v>
      </c>
      <c r="G158" s="53">
        <v>10</v>
      </c>
      <c r="H158" s="54"/>
      <c r="I158" s="55"/>
      <c r="J158" s="54"/>
      <c r="K158" s="53">
        <v>2</v>
      </c>
      <c r="L158" s="56">
        <v>2</v>
      </c>
      <c r="M158" s="53"/>
      <c r="N158" s="54"/>
      <c r="O158" s="35">
        <f t="shared" si="55"/>
        <v>20</v>
      </c>
      <c r="P158" s="36">
        <f t="shared" si="56"/>
        <v>7.1</v>
      </c>
    </row>
    <row r="159" spans="2:16" ht="11.25" customHeight="1">
      <c r="B159" s="52" t="s">
        <v>133</v>
      </c>
      <c r="C159" s="47"/>
      <c r="D159" s="48"/>
      <c r="E159" s="48"/>
      <c r="F159" s="49"/>
      <c r="G159" s="53">
        <v>5</v>
      </c>
      <c r="H159" s="54"/>
      <c r="I159" s="55">
        <v>50</v>
      </c>
      <c r="J159" s="54"/>
      <c r="K159" s="53">
        <v>139</v>
      </c>
      <c r="L159" s="56"/>
      <c r="M159" s="53"/>
      <c r="N159" s="54"/>
      <c r="O159" s="35">
        <f t="shared" si="55"/>
        <v>194</v>
      </c>
      <c r="P159" s="36">
        <f t="shared" si="56"/>
        <v>165.25</v>
      </c>
    </row>
    <row r="160" spans="2:16" ht="11.25" customHeight="1">
      <c r="B160" s="52" t="s">
        <v>134</v>
      </c>
      <c r="C160" s="47"/>
      <c r="D160" s="48"/>
      <c r="E160" s="48"/>
      <c r="F160" s="49"/>
      <c r="G160" s="53">
        <v>16</v>
      </c>
      <c r="H160" s="54"/>
      <c r="I160" s="55">
        <v>7</v>
      </c>
      <c r="J160" s="54"/>
      <c r="K160" s="53">
        <v>6</v>
      </c>
      <c r="L160" s="56"/>
      <c r="M160" s="53">
        <v>1</v>
      </c>
      <c r="N160" s="54"/>
      <c r="O160" s="35">
        <f t="shared" si="55"/>
        <v>30</v>
      </c>
      <c r="P160" s="36">
        <f t="shared" si="56"/>
        <v>15.5</v>
      </c>
    </row>
    <row r="161" spans="2:16" ht="11.25" customHeight="1">
      <c r="B161" s="52"/>
      <c r="C161" s="4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35">
        <f t="shared" si="55"/>
        <v>0</v>
      </c>
      <c r="P161" s="36">
        <f t="shared" si="56"/>
        <v>0</v>
      </c>
    </row>
    <row r="162" spans="2:16" ht="12" thickBot="1">
      <c r="B162" s="37" t="s">
        <v>21</v>
      </c>
      <c r="C162" s="37">
        <f t="shared" ref="C162:P162" si="57">SUM(C157:C161)</f>
        <v>0</v>
      </c>
      <c r="D162" s="37">
        <f t="shared" si="57"/>
        <v>0</v>
      </c>
      <c r="E162" s="37">
        <f t="shared" si="57"/>
        <v>0</v>
      </c>
      <c r="F162" s="37">
        <f t="shared" si="57"/>
        <v>156</v>
      </c>
      <c r="G162" s="40">
        <f t="shared" si="57"/>
        <v>31</v>
      </c>
      <c r="H162" s="40">
        <f t="shared" si="57"/>
        <v>0</v>
      </c>
      <c r="I162" s="40">
        <f t="shared" si="57"/>
        <v>57</v>
      </c>
      <c r="J162" s="40">
        <f t="shared" si="57"/>
        <v>0</v>
      </c>
      <c r="K162" s="40">
        <f t="shared" si="57"/>
        <v>147</v>
      </c>
      <c r="L162" s="40">
        <f t="shared" si="57"/>
        <v>2</v>
      </c>
      <c r="M162" s="40">
        <f t="shared" si="57"/>
        <v>1</v>
      </c>
      <c r="N162" s="40">
        <f t="shared" si="57"/>
        <v>0</v>
      </c>
      <c r="O162" s="41">
        <f t="shared" si="57"/>
        <v>394</v>
      </c>
      <c r="P162" s="42">
        <f t="shared" si="57"/>
        <v>202.85</v>
      </c>
    </row>
    <row r="163" spans="2:16" ht="11.25" customHeight="1">
      <c r="B163" s="44"/>
      <c r="C163" s="44"/>
      <c r="D163" s="44"/>
      <c r="E163" s="44"/>
      <c r="F163" s="44"/>
      <c r="G163" s="45"/>
      <c r="H163" s="45"/>
      <c r="I163" s="45"/>
      <c r="J163" s="45"/>
      <c r="K163" s="45"/>
      <c r="L163" s="45"/>
      <c r="M163" s="45"/>
      <c r="N163" s="45"/>
      <c r="O163" s="50"/>
      <c r="P163" s="51"/>
    </row>
    <row r="164" spans="2:16" ht="11.25" hidden="1" customHeight="1"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</row>
    <row r="165" spans="2:16" ht="12" hidden="1" thickBot="1">
      <c r="B165" s="32" t="s">
        <v>47</v>
      </c>
      <c r="C165" s="32"/>
      <c r="D165" s="32"/>
      <c r="E165" s="32"/>
      <c r="F165" s="33"/>
      <c r="G165" s="33"/>
      <c r="H165" s="33"/>
      <c r="I165" s="33"/>
      <c r="J165" s="33"/>
      <c r="K165" s="33"/>
      <c r="L165" s="33"/>
      <c r="M165" s="33"/>
      <c r="N165" s="33"/>
      <c r="O165" s="34"/>
      <c r="P165" s="34"/>
    </row>
    <row r="166" spans="2:16" hidden="1">
      <c r="B166" s="52"/>
      <c r="C166" s="47"/>
      <c r="D166" s="48"/>
      <c r="E166" s="48"/>
      <c r="F166" s="49"/>
      <c r="G166" s="53"/>
      <c r="H166" s="54"/>
      <c r="I166" s="55"/>
      <c r="J166" s="54"/>
      <c r="K166" s="53"/>
      <c r="L166" s="56"/>
      <c r="M166" s="53"/>
      <c r="N166" s="54"/>
      <c r="O166" s="35">
        <f>SUM(F166:N166)</f>
        <v>0</v>
      </c>
      <c r="P166" s="36">
        <f t="shared" ref="P166:P168" si="58">(D166*$D$3)+(E166*$E$3)+(F166*$F$3)+(G166*$G$3)+(H166*$H$3)+(I166*$I$3)+(J166*$J$3)+(K166*$K$3)+(L166*$L$3)+(M166*$M$3)+(N166*$N$3)</f>
        <v>0</v>
      </c>
    </row>
    <row r="167" spans="2:16" hidden="1">
      <c r="B167" s="52"/>
      <c r="C167" s="47"/>
      <c r="D167" s="48"/>
      <c r="E167" s="48"/>
      <c r="F167" s="49"/>
      <c r="G167" s="53"/>
      <c r="H167" s="54"/>
      <c r="I167" s="55"/>
      <c r="J167" s="54"/>
      <c r="K167" s="53"/>
      <c r="L167" s="56"/>
      <c r="M167" s="53"/>
      <c r="N167" s="54"/>
      <c r="O167" s="35">
        <f>SUM(F167:N167)</f>
        <v>0</v>
      </c>
      <c r="P167" s="36">
        <f t="shared" si="58"/>
        <v>0</v>
      </c>
    </row>
    <row r="168" spans="2:16" hidden="1">
      <c r="B168" s="52"/>
      <c r="C168" s="47"/>
      <c r="D168" s="48"/>
      <c r="E168" s="48"/>
      <c r="F168" s="49"/>
      <c r="G168" s="53"/>
      <c r="H168" s="54"/>
      <c r="I168" s="55"/>
      <c r="J168" s="54"/>
      <c r="K168" s="53"/>
      <c r="L168" s="56"/>
      <c r="M168" s="53"/>
      <c r="N168" s="54"/>
      <c r="O168" s="35">
        <f>SUM(F168:N168)</f>
        <v>0</v>
      </c>
      <c r="P168" s="36">
        <f t="shared" si="58"/>
        <v>0</v>
      </c>
    </row>
    <row r="169" spans="2:16" ht="12" hidden="1" thickBot="1">
      <c r="B169" s="37" t="s">
        <v>21</v>
      </c>
      <c r="C169" s="37">
        <f t="shared" ref="C169:O169" si="59">SUM(C166:C168)</f>
        <v>0</v>
      </c>
      <c r="D169" s="37">
        <f t="shared" si="59"/>
        <v>0</v>
      </c>
      <c r="E169" s="37">
        <f t="shared" si="59"/>
        <v>0</v>
      </c>
      <c r="F169" s="37">
        <f t="shared" si="59"/>
        <v>0</v>
      </c>
      <c r="G169" s="40">
        <f t="shared" si="59"/>
        <v>0</v>
      </c>
      <c r="H169" s="40">
        <f t="shared" si="59"/>
        <v>0</v>
      </c>
      <c r="I169" s="40">
        <f t="shared" si="59"/>
        <v>0</v>
      </c>
      <c r="J169" s="40">
        <f t="shared" si="59"/>
        <v>0</v>
      </c>
      <c r="K169" s="40">
        <f t="shared" si="59"/>
        <v>0</v>
      </c>
      <c r="L169" s="40">
        <f t="shared" si="59"/>
        <v>0</v>
      </c>
      <c r="M169" s="40">
        <f t="shared" si="59"/>
        <v>0</v>
      </c>
      <c r="N169" s="40">
        <f t="shared" si="59"/>
        <v>0</v>
      </c>
      <c r="O169" s="41">
        <f t="shared" si="59"/>
        <v>0</v>
      </c>
      <c r="P169" s="42">
        <f>SUM(P166:P168)</f>
        <v>0</v>
      </c>
    </row>
    <row r="170" spans="2:16" ht="12.75">
      <c r="B170" s="2"/>
      <c r="C170" s="2"/>
      <c r="D170" s="2"/>
      <c r="E170" s="2"/>
      <c r="F170" s="43"/>
      <c r="G170" s="43"/>
      <c r="H170" s="43"/>
      <c r="I170" s="43"/>
      <c r="J170" s="43"/>
      <c r="K170" s="43"/>
      <c r="L170" s="43"/>
      <c r="M170" s="43"/>
      <c r="N170" s="43"/>
      <c r="O170" s="2"/>
      <c r="P170" s="2"/>
    </row>
    <row r="171" spans="2:16">
      <c r="M171" s="44" t="s">
        <v>21</v>
      </c>
      <c r="O171" s="45">
        <f>O169+O162+O153+O146+O139+O131+O103+O97+O64+O90+O58+O51+O37+O11</f>
        <v>1532</v>
      </c>
      <c r="P171" s="46">
        <f>P169+P162+P153+P146+P139+P131+P103+P97+P64+P90+P58+P51+P37+P11</f>
        <v>646.79999999999995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83</v>
      </c>
    </row>
    <row r="3" spans="2:16" ht="12.75">
      <c r="B3" s="2" t="s">
        <v>72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49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46</v>
      </c>
    </row>
    <row r="3" spans="2:16" ht="12.75">
      <c r="B3" s="2" t="s">
        <v>72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49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82</v>
      </c>
    </row>
    <row r="3" spans="2:16" ht="12.75">
      <c r="B3" s="2" t="s">
        <v>72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zoomScaleNormal="100" zoomScaleSheetLayoutView="110" workbookViewId="0">
      <selection activeCell="G9" sqref="G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74</v>
      </c>
    </row>
    <row r="3" spans="2:16" ht="12.75">
      <c r="B3" s="2" t="s">
        <v>72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49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="90" zoomScaleNormal="90" workbookViewId="0">
      <selection activeCell="C41" sqref="C41"/>
    </sheetView>
  </sheetViews>
  <sheetFormatPr defaultColWidth="9.140625" defaultRowHeight="12.75"/>
  <cols>
    <col min="1" max="1" width="30.140625" style="67" customWidth="1"/>
    <col min="2" max="2" width="19.7109375" style="67" customWidth="1"/>
    <col min="3" max="3" width="24" style="67" customWidth="1"/>
    <col min="4" max="4" width="12.85546875" style="66" bestFit="1" customWidth="1"/>
    <col min="5" max="5" width="14.28515625" style="66" bestFit="1" customWidth="1"/>
    <col min="6" max="16384" width="9.140625" style="66"/>
  </cols>
  <sheetData>
    <row r="1" spans="1:4">
      <c r="A1" s="161"/>
      <c r="B1" s="161"/>
      <c r="C1" s="161"/>
      <c r="D1" s="162"/>
    </row>
    <row r="2" spans="1:4" ht="15">
      <c r="A2" s="163" t="s">
        <v>33</v>
      </c>
      <c r="B2" s="164" t="s">
        <v>23</v>
      </c>
      <c r="C2" s="164" t="s">
        <v>24</v>
      </c>
      <c r="D2" s="162"/>
    </row>
    <row r="3" spans="1:4" ht="15">
      <c r="A3" s="165"/>
      <c r="B3" s="165"/>
      <c r="C3" s="165"/>
      <c r="D3" s="162"/>
    </row>
    <row r="4" spans="1:4" ht="15">
      <c r="A4" s="166" t="s">
        <v>89</v>
      </c>
      <c r="B4" s="168">
        <f>SUM(Botswana!O13)</f>
        <v>69</v>
      </c>
      <c r="C4" s="169">
        <f>SUM(Botswana!P13)</f>
        <v>19</v>
      </c>
      <c r="D4" s="162"/>
    </row>
    <row r="5" spans="1:4" ht="15" hidden="1">
      <c r="A5" s="166" t="s">
        <v>34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5" hidden="1">
      <c r="A6" s="166" t="s">
        <v>79</v>
      </c>
      <c r="B6" s="167">
        <f>SUM(Ghana!O10)</f>
        <v>0</v>
      </c>
      <c r="C6" s="169">
        <f>SUM(Ghana!P10)</f>
        <v>0</v>
      </c>
      <c r="D6" s="162"/>
    </row>
    <row r="7" spans="1:4" ht="15" hidden="1">
      <c r="A7" s="166" t="s">
        <v>51</v>
      </c>
      <c r="B7" s="168">
        <f>SUM('Ivory Coast'!O14)</f>
        <v>0</v>
      </c>
      <c r="C7" s="169">
        <f>SUM('Ivory Coast'!P14)</f>
        <v>0</v>
      </c>
      <c r="D7" s="162"/>
    </row>
    <row r="8" spans="1:4" ht="15">
      <c r="A8" s="166" t="s">
        <v>25</v>
      </c>
      <c r="B8" s="174">
        <f>SUM(Kenya!O35)</f>
        <v>910</v>
      </c>
      <c r="C8" s="169">
        <f>SUM(Kenya!P35)</f>
        <v>393.45</v>
      </c>
      <c r="D8" s="162"/>
    </row>
    <row r="9" spans="1:4" ht="15" hidden="1">
      <c r="A9" s="166" t="s">
        <v>87</v>
      </c>
      <c r="B9" s="168">
        <f>SUM(Malawi!O17)</f>
        <v>0</v>
      </c>
      <c r="C9" s="169">
        <f>SUM(Malawi!P17)</f>
        <v>0</v>
      </c>
      <c r="D9" s="162"/>
    </row>
    <row r="10" spans="1:4" ht="15">
      <c r="A10" s="166" t="s">
        <v>26</v>
      </c>
      <c r="B10" s="167">
        <f>SUM(Mauritius!O49)</f>
        <v>5488</v>
      </c>
      <c r="C10" s="172">
        <f>SUM(Mauritius!P49)</f>
        <v>2168.4499999999998</v>
      </c>
      <c r="D10" s="162"/>
    </row>
    <row r="11" spans="1:4" ht="15">
      <c r="A11" s="166" t="s">
        <v>35</v>
      </c>
      <c r="B11" s="173">
        <f>SUM(Nigeria!O42)</f>
        <v>139</v>
      </c>
      <c r="C11" s="170">
        <f>SUM(Nigeria!P42)</f>
        <v>57</v>
      </c>
      <c r="D11" s="162"/>
    </row>
    <row r="12" spans="1:4" ht="15">
      <c r="A12" s="166" t="s">
        <v>27</v>
      </c>
      <c r="B12" s="174">
        <f>SUM('South Africa'!O171)</f>
        <v>1532</v>
      </c>
      <c r="C12" s="169">
        <f>SUM('South Africa'!P171)</f>
        <v>646.79999999999995</v>
      </c>
      <c r="D12" s="162"/>
    </row>
    <row r="13" spans="1:4" ht="15" hidden="1">
      <c r="A13" s="166" t="s">
        <v>84</v>
      </c>
      <c r="B13" s="173">
        <f>SUM(Tanzania!O12)</f>
        <v>0</v>
      </c>
      <c r="C13" s="170">
        <f>SUM(Tanzania!P12)</f>
        <v>0</v>
      </c>
      <c r="D13" s="162"/>
    </row>
    <row r="14" spans="1:4" ht="15" hidden="1">
      <c r="A14" s="166" t="s">
        <v>40</v>
      </c>
      <c r="B14" s="173">
        <f>SUM(Togo!O12)</f>
        <v>0</v>
      </c>
      <c r="C14" s="170">
        <f>SUM(Togo!P12)</f>
        <v>0</v>
      </c>
      <c r="D14" s="162"/>
    </row>
    <row r="15" spans="1:4" ht="15" hidden="1">
      <c r="A15" s="166" t="s">
        <v>81</v>
      </c>
      <c r="B15" s="173">
        <f>SUM(Uganda!O12)</f>
        <v>0</v>
      </c>
      <c r="C15" s="170">
        <f>SUM(Uganda!P12)</f>
        <v>0</v>
      </c>
      <c r="D15" s="162"/>
    </row>
    <row r="16" spans="1:4" ht="15" hidden="1">
      <c r="A16" s="166" t="s">
        <v>75</v>
      </c>
      <c r="B16" s="171">
        <f>SUM(Zimbabwe!O11)</f>
        <v>0</v>
      </c>
      <c r="C16" s="172">
        <f>SUM(Zimbabwe!P11)</f>
        <v>0</v>
      </c>
      <c r="D16" s="162"/>
    </row>
    <row r="17" spans="1:5" ht="15">
      <c r="A17" s="175"/>
      <c r="B17" s="173"/>
      <c r="C17" s="170"/>
      <c r="D17" s="162"/>
    </row>
    <row r="18" spans="1:5" ht="15">
      <c r="A18" s="176" t="s">
        <v>28</v>
      </c>
      <c r="B18" s="177">
        <f>SUM(B4:B17)</f>
        <v>8138</v>
      </c>
      <c r="C18" s="177">
        <f>SUM(C4:C17)</f>
        <v>3284.7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67" t="s">
        <v>71</v>
      </c>
      <c r="D26" s="67"/>
    </row>
    <row r="27" spans="1:5">
      <c r="A27" s="67" t="s">
        <v>70</v>
      </c>
      <c r="B27" s="67">
        <v>3493</v>
      </c>
      <c r="D27" s="67"/>
      <c r="E27" s="67"/>
    </row>
    <row r="28" spans="1:5">
      <c r="A28" s="67" t="s">
        <v>59</v>
      </c>
      <c r="B28" s="67">
        <f>B18</f>
        <v>8138</v>
      </c>
      <c r="D28" s="67"/>
      <c r="E28" s="67"/>
    </row>
    <row r="29" spans="1:5">
      <c r="A29" s="67" t="s">
        <v>60</v>
      </c>
      <c r="D29" s="67"/>
      <c r="E29" s="67"/>
    </row>
    <row r="30" spans="1:5">
      <c r="A30" s="67" t="s">
        <v>61</v>
      </c>
      <c r="B30" s="178"/>
      <c r="C30" s="178"/>
      <c r="D30" s="178"/>
      <c r="E30" s="178"/>
    </row>
    <row r="31" spans="1:5">
      <c r="A31" s="67" t="s">
        <v>62</v>
      </c>
      <c r="B31" s="178"/>
      <c r="D31" s="67"/>
    </row>
    <row r="32" spans="1:5">
      <c r="A32" s="67" t="s">
        <v>63</v>
      </c>
      <c r="B32" s="178"/>
      <c r="D32" s="67"/>
    </row>
    <row r="33" spans="1:4">
      <c r="A33" s="67" t="s">
        <v>64</v>
      </c>
      <c r="B33" s="178"/>
      <c r="D33" s="67"/>
    </row>
    <row r="34" spans="1:4">
      <c r="A34" s="67" t="s">
        <v>65</v>
      </c>
      <c r="B34" s="178"/>
      <c r="D34" s="67"/>
    </row>
    <row r="35" spans="1:4">
      <c r="A35" s="67" t="s">
        <v>66</v>
      </c>
      <c r="B35" s="178"/>
    </row>
    <row r="36" spans="1:4">
      <c r="A36" s="67" t="s">
        <v>67</v>
      </c>
      <c r="B36" s="178"/>
    </row>
    <row r="37" spans="1:4">
      <c r="A37" s="67" t="s">
        <v>68</v>
      </c>
      <c r="B37" s="178"/>
    </row>
    <row r="38" spans="1:4">
      <c r="A38" s="67" t="s">
        <v>69</v>
      </c>
      <c r="B38" s="178"/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T31" sqref="T31"/>
    </sheetView>
  </sheetViews>
  <sheetFormatPr defaultRowHeight="12.75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191B9-5A54-4F47-AD43-A7D485B048F4}">
  <dimension ref="A1:E38"/>
  <sheetViews>
    <sheetView zoomScale="90" zoomScaleNormal="90" workbookViewId="0">
      <selection activeCell="Y42" sqref="Y42"/>
    </sheetView>
  </sheetViews>
  <sheetFormatPr defaultColWidth="9.140625" defaultRowHeight="12.75"/>
  <cols>
    <col min="1" max="1" width="30.140625" style="67" customWidth="1"/>
    <col min="2" max="2" width="19.7109375" style="67" customWidth="1"/>
    <col min="3" max="3" width="24" style="67" customWidth="1"/>
    <col min="4" max="4" width="12.85546875" style="66" bestFit="1" customWidth="1"/>
    <col min="5" max="5" width="14.28515625" style="66" bestFit="1" customWidth="1"/>
    <col min="6" max="16384" width="9.140625" style="66"/>
  </cols>
  <sheetData>
    <row r="1" spans="1:4">
      <c r="A1" s="161"/>
      <c r="B1" s="161"/>
      <c r="C1" s="161"/>
      <c r="D1" s="162"/>
    </row>
    <row r="2" spans="1:4" ht="15">
      <c r="A2" s="163" t="s">
        <v>33</v>
      </c>
      <c r="B2" s="164" t="s">
        <v>23</v>
      </c>
      <c r="C2" s="164" t="s">
        <v>24</v>
      </c>
      <c r="D2" s="162"/>
    </row>
    <row r="3" spans="1:4" ht="15">
      <c r="A3" s="165"/>
      <c r="B3" s="165"/>
      <c r="C3" s="165"/>
      <c r="D3" s="162"/>
    </row>
    <row r="4" spans="1:4" ht="15">
      <c r="A4" s="166" t="s">
        <v>89</v>
      </c>
      <c r="B4" s="168">
        <f>SUM(Botswana!O13)</f>
        <v>69</v>
      </c>
      <c r="C4" s="169">
        <f>SUM(Botswana!P13)</f>
        <v>19</v>
      </c>
      <c r="D4" s="162"/>
    </row>
    <row r="5" spans="1:4" ht="15" hidden="1">
      <c r="A5" s="166" t="s">
        <v>34</v>
      </c>
      <c r="B5" s="168">
        <f>SUM('Democratic Republic of Congo'!O19)</f>
        <v>0</v>
      </c>
      <c r="C5" s="169">
        <f>SUM('Democratic Republic of Congo'!P19)</f>
        <v>0</v>
      </c>
      <c r="D5" s="162"/>
    </row>
    <row r="6" spans="1:4" ht="15" hidden="1">
      <c r="A6" s="166" t="s">
        <v>79</v>
      </c>
      <c r="B6" s="167">
        <f>SUM(Ghana!O10)</f>
        <v>0</v>
      </c>
      <c r="C6" s="169">
        <f>SUM(Ghana!P10)</f>
        <v>0</v>
      </c>
      <c r="D6" s="162"/>
    </row>
    <row r="7" spans="1:4" ht="15" hidden="1">
      <c r="A7" s="166" t="s">
        <v>51</v>
      </c>
      <c r="B7" s="168">
        <f>SUM('Ivory Coast'!O14)</f>
        <v>0</v>
      </c>
      <c r="C7" s="169">
        <f>SUM('Ivory Coast'!P14)</f>
        <v>0</v>
      </c>
      <c r="D7" s="162"/>
    </row>
    <row r="8" spans="1:4" ht="15">
      <c r="A8" s="166" t="s">
        <v>25</v>
      </c>
      <c r="B8" s="173">
        <f>SUM(Kenya!O35)</f>
        <v>910</v>
      </c>
      <c r="C8" s="170">
        <f>SUM(Kenya!P35)</f>
        <v>393.45</v>
      </c>
      <c r="D8" s="162"/>
    </row>
    <row r="9" spans="1:4" ht="15" hidden="1">
      <c r="A9" s="166" t="s">
        <v>87</v>
      </c>
      <c r="B9" s="168">
        <f>SUM(Malawi!O17)</f>
        <v>0</v>
      </c>
      <c r="C9" s="169">
        <f>SUM(Malawi!P17)</f>
        <v>0</v>
      </c>
      <c r="D9" s="162"/>
    </row>
    <row r="10" spans="1:4" ht="15">
      <c r="A10" s="166" t="s">
        <v>26</v>
      </c>
      <c r="B10" s="168">
        <f>SUM(Mauritius!O49)</f>
        <v>5488</v>
      </c>
      <c r="C10" s="169">
        <f>SUM(Mauritius!P49)</f>
        <v>2168.4499999999998</v>
      </c>
      <c r="D10" s="162"/>
    </row>
    <row r="11" spans="1:4" ht="15">
      <c r="A11" s="166" t="s">
        <v>35</v>
      </c>
      <c r="B11" s="173">
        <f>SUM(Nigeria!O42)</f>
        <v>139</v>
      </c>
      <c r="C11" s="170">
        <f>SUM(Nigeria!P42)</f>
        <v>57</v>
      </c>
      <c r="D11" s="162"/>
    </row>
    <row r="12" spans="1:4" ht="15">
      <c r="A12" s="166" t="s">
        <v>27</v>
      </c>
      <c r="B12" s="174">
        <f>SUM('South Africa'!O171)</f>
        <v>1532</v>
      </c>
      <c r="C12" s="169">
        <f>SUM('South Africa'!P171)</f>
        <v>646.79999999999995</v>
      </c>
      <c r="D12" s="162"/>
    </row>
    <row r="13" spans="1:4" ht="15" hidden="1">
      <c r="A13" s="166" t="s">
        <v>84</v>
      </c>
      <c r="B13" s="173">
        <f>SUM(Tanzania!O12)</f>
        <v>0</v>
      </c>
      <c r="C13" s="170">
        <f>SUM(Tanzania!P12)</f>
        <v>0</v>
      </c>
      <c r="D13" s="162"/>
    </row>
    <row r="14" spans="1:4" ht="15" hidden="1">
      <c r="A14" s="166" t="s">
        <v>40</v>
      </c>
      <c r="B14" s="173">
        <f>SUM(Togo!O12)</f>
        <v>0</v>
      </c>
      <c r="C14" s="170">
        <f>SUM(Togo!P12)</f>
        <v>0</v>
      </c>
      <c r="D14" s="162"/>
    </row>
    <row r="15" spans="1:4" ht="15" hidden="1">
      <c r="A15" s="166" t="s">
        <v>81</v>
      </c>
      <c r="B15" s="173">
        <f>SUM(Uganda!O12)</f>
        <v>0</v>
      </c>
      <c r="C15" s="170">
        <f>SUM(Uganda!P12)</f>
        <v>0</v>
      </c>
      <c r="D15" s="162"/>
    </row>
    <row r="16" spans="1:4" ht="15" hidden="1">
      <c r="A16" s="166" t="s">
        <v>75</v>
      </c>
      <c r="B16" s="171">
        <f>SUM(Zimbabwe!O11)</f>
        <v>0</v>
      </c>
      <c r="C16" s="172">
        <f>SUM(Zimbabwe!P11)</f>
        <v>0</v>
      </c>
      <c r="D16" s="162"/>
    </row>
    <row r="17" spans="1:5" ht="15">
      <c r="A17" s="175"/>
      <c r="B17" s="173"/>
      <c r="C17" s="170"/>
      <c r="D17" s="162"/>
    </row>
    <row r="18" spans="1:5" ht="15">
      <c r="A18" s="176" t="s">
        <v>28</v>
      </c>
      <c r="B18" s="177">
        <f>SUM(B4:B17)</f>
        <v>8138</v>
      </c>
      <c r="C18" s="177">
        <f>SUM(C4:C17)</f>
        <v>3284.7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8"/>
      <c r="C23" s="178"/>
      <c r="D23" s="178"/>
      <c r="E23" s="178"/>
    </row>
    <row r="26" spans="1:5">
      <c r="B26" s="184">
        <v>2022</v>
      </c>
      <c r="C26" s="184">
        <v>2023</v>
      </c>
      <c r="D26" s="67"/>
    </row>
    <row r="27" spans="1:5">
      <c r="A27" s="67" t="s">
        <v>70</v>
      </c>
      <c r="B27" s="67">
        <v>2868</v>
      </c>
      <c r="C27" s="67">
        <v>3493</v>
      </c>
      <c r="D27" s="67"/>
      <c r="E27" s="67"/>
    </row>
    <row r="28" spans="1:5">
      <c r="A28" s="67" t="s">
        <v>59</v>
      </c>
      <c r="B28" s="67">
        <v>1902</v>
      </c>
      <c r="C28" s="67">
        <f>B18</f>
        <v>8138</v>
      </c>
      <c r="D28" s="67"/>
      <c r="E28" s="67"/>
    </row>
    <row r="29" spans="1:5">
      <c r="A29" s="67" t="s">
        <v>60</v>
      </c>
      <c r="B29" s="67">
        <v>7295</v>
      </c>
      <c r="C29" s="67">
        <v>0</v>
      </c>
      <c r="D29" s="67"/>
      <c r="E29" s="67"/>
    </row>
    <row r="30" spans="1:5">
      <c r="A30" s="67" t="s">
        <v>61</v>
      </c>
      <c r="B30" s="178">
        <v>6114</v>
      </c>
      <c r="C30" s="178">
        <v>0</v>
      </c>
      <c r="D30" s="178"/>
      <c r="E30" s="178"/>
    </row>
    <row r="31" spans="1:5">
      <c r="A31" s="67" t="s">
        <v>62</v>
      </c>
      <c r="B31" s="178">
        <v>3301</v>
      </c>
      <c r="C31" s="67">
        <v>0</v>
      </c>
      <c r="D31" s="67"/>
    </row>
    <row r="32" spans="1:5">
      <c r="A32" s="67" t="s">
        <v>63</v>
      </c>
      <c r="B32" s="178">
        <v>10558</v>
      </c>
      <c r="C32" s="67">
        <v>0</v>
      </c>
      <c r="D32" s="67"/>
    </row>
    <row r="33" spans="1:4">
      <c r="A33" s="67" t="s">
        <v>64</v>
      </c>
      <c r="B33" s="178">
        <v>6425</v>
      </c>
      <c r="C33" s="67">
        <v>0</v>
      </c>
      <c r="D33" s="67"/>
    </row>
    <row r="34" spans="1:4">
      <c r="A34" s="67" t="s">
        <v>65</v>
      </c>
      <c r="B34" s="178">
        <v>5248</v>
      </c>
      <c r="C34" s="67">
        <v>0</v>
      </c>
      <c r="D34" s="67"/>
    </row>
    <row r="35" spans="1:4">
      <c r="A35" s="67" t="s">
        <v>66</v>
      </c>
      <c r="B35" s="178">
        <v>8319</v>
      </c>
      <c r="C35" s="67">
        <v>0</v>
      </c>
    </row>
    <row r="36" spans="1:4">
      <c r="A36" s="67" t="s">
        <v>67</v>
      </c>
      <c r="B36" s="178">
        <v>4299</v>
      </c>
      <c r="C36" s="67">
        <v>0</v>
      </c>
    </row>
    <row r="37" spans="1:4">
      <c r="A37" s="67" t="s">
        <v>68</v>
      </c>
      <c r="B37" s="178">
        <v>11127</v>
      </c>
      <c r="C37" s="67">
        <v>0</v>
      </c>
    </row>
    <row r="38" spans="1:4">
      <c r="A38" s="67" t="s">
        <v>69</v>
      </c>
      <c r="B38" s="178">
        <v>67742</v>
      </c>
      <c r="C38" s="67">
        <v>0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  <vt:lpstr>New Summary Page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2023-03-31T06:03:41Z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