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E30F8860-551E-4360-AA63-F18E936B16A6}" xr6:coauthVersionLast="47" xr6:coauthVersionMax="47" xr10:uidLastSave="{00000000-0000-0000-0000-000000000000}"/>
  <bookViews>
    <workbookView xWindow="-120" yWindow="-120" windowWidth="29040" windowHeight="15225" tabRatio="854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r:id="rId4"/>
    <sheet name="Kenya" sheetId="10" r:id="rId5"/>
    <sheet name="Malawi" sheetId="17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  <sheet name="Graphs" sheetId="22" r:id="rId15"/>
  </sheets>
  <externalReferences>
    <externalReference r:id="rId16"/>
    <externalReference r:id="rId17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81029"/>
</workbook>
</file>

<file path=xl/calcChain.xml><?xml version="1.0" encoding="utf-8"?>
<calcChain xmlns="http://schemas.openxmlformats.org/spreadsheetml/2006/main">
  <c r="B5" i="4" l="1"/>
  <c r="C5" i="4"/>
  <c r="B6" i="4"/>
  <c r="C6" i="4"/>
  <c r="O12" i="10"/>
  <c r="O8" i="10"/>
  <c r="O9" i="10"/>
  <c r="O10" i="10"/>
  <c r="O11" i="10"/>
  <c r="O13" i="10"/>
  <c r="O14" i="10"/>
  <c r="O15" i="10"/>
  <c r="O16" i="10"/>
  <c r="O17" i="10"/>
  <c r="O18" i="10"/>
  <c r="O19" i="10"/>
  <c r="O20" i="10"/>
  <c r="O21" i="10"/>
  <c r="O226" i="19"/>
  <c r="O96" i="19"/>
  <c r="O49" i="19"/>
  <c r="O55" i="19"/>
  <c r="O63" i="19"/>
  <c r="O65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P64" i="19"/>
  <c r="O64" i="19"/>
  <c r="P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P54" i="19"/>
  <c r="O54" i="19"/>
  <c r="P53" i="19"/>
  <c r="O53" i="19"/>
  <c r="P52" i="19"/>
  <c r="O52" i="19"/>
  <c r="P51" i="19"/>
  <c r="O51" i="19"/>
  <c r="P50" i="19"/>
  <c r="O50" i="19"/>
  <c r="P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59" i="8"/>
  <c r="O59" i="8"/>
  <c r="P58" i="8"/>
  <c r="O58" i="8"/>
  <c r="P57" i="8"/>
  <c r="O57" i="8"/>
  <c r="P56" i="8"/>
  <c r="O56" i="8"/>
  <c r="P55" i="8"/>
  <c r="O55" i="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46" i="8"/>
  <c r="O46" i="8"/>
  <c r="P218" i="19"/>
  <c r="O218" i="19"/>
  <c r="P153" i="19" l="1"/>
  <c r="O153" i="19"/>
  <c r="P152" i="19"/>
  <c r="O152" i="19"/>
  <c r="P154" i="19"/>
  <c r="O154" i="19"/>
  <c r="N15" i="25"/>
  <c r="M15" i="25"/>
  <c r="L15" i="25"/>
  <c r="K15" i="25"/>
  <c r="J15" i="25"/>
  <c r="I15" i="25"/>
  <c r="H15" i="25"/>
  <c r="G15" i="25"/>
  <c r="F15" i="25"/>
  <c r="E15" i="25"/>
  <c r="D15" i="25"/>
  <c r="C15" i="25"/>
  <c r="P13" i="25"/>
  <c r="O13" i="25"/>
  <c r="P12" i="25"/>
  <c r="O12" i="25"/>
  <c r="P11" i="25"/>
  <c r="O11" i="25"/>
  <c r="P10" i="25"/>
  <c r="O10" i="25"/>
  <c r="P9" i="25"/>
  <c r="O9" i="25"/>
  <c r="O222" i="19"/>
  <c r="O210" i="19"/>
  <c r="O195" i="19"/>
  <c r="O151" i="19"/>
  <c r="O111" i="19"/>
  <c r="O41" i="19"/>
  <c r="P15" i="25" l="1"/>
  <c r="C4" i="4" s="1"/>
  <c r="O15" i="25"/>
  <c r="B4" i="4" s="1"/>
  <c r="F191" i="19"/>
  <c r="P12" i="17"/>
  <c r="O12" i="17"/>
  <c r="P11" i="17"/>
  <c r="O11" i="17"/>
  <c r="P10" i="17"/>
  <c r="O10" i="17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101" i="19"/>
  <c r="O101" i="19"/>
  <c r="P100" i="19"/>
  <c r="O100" i="19"/>
  <c r="P99" i="19"/>
  <c r="O99" i="19"/>
  <c r="P98" i="19"/>
  <c r="O98" i="19"/>
  <c r="P97" i="19"/>
  <c r="O97" i="19"/>
  <c r="P96" i="19"/>
  <c r="P95" i="19"/>
  <c r="O95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P29" i="10" s="1"/>
  <c r="O27" i="10"/>
  <c r="O29" i="10" s="1"/>
  <c r="P19" i="10"/>
  <c r="P18" i="10"/>
  <c r="P17" i="10"/>
  <c r="P16" i="10"/>
  <c r="P15" i="10"/>
  <c r="P14" i="10"/>
  <c r="P13" i="10"/>
  <c r="P12" i="10"/>
  <c r="P11" i="10"/>
  <c r="P10" i="10"/>
  <c r="P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232" i="19"/>
  <c r="O232" i="19"/>
  <c r="P231" i="19"/>
  <c r="O231" i="19"/>
  <c r="P230" i="19"/>
  <c r="O230" i="19"/>
  <c r="P229" i="19"/>
  <c r="O229" i="19"/>
  <c r="P228" i="19"/>
  <c r="O228" i="19"/>
  <c r="P227" i="19"/>
  <c r="O227" i="19"/>
  <c r="P226" i="19"/>
  <c r="P225" i="19"/>
  <c r="O225" i="19"/>
  <c r="P224" i="19"/>
  <c r="O224" i="19"/>
  <c r="P223" i="19"/>
  <c r="O223" i="19"/>
  <c r="P222" i="19"/>
  <c r="P221" i="19"/>
  <c r="O221" i="19"/>
  <c r="P220" i="19"/>
  <c r="O220" i="19"/>
  <c r="P219" i="19"/>
  <c r="O219" i="19"/>
  <c r="P239" i="19"/>
  <c r="O239" i="19"/>
  <c r="P238" i="19"/>
  <c r="O238" i="19"/>
  <c r="P237" i="19"/>
  <c r="O237" i="19"/>
  <c r="P236" i="19"/>
  <c r="O236" i="19"/>
  <c r="P235" i="19"/>
  <c r="O235" i="19"/>
  <c r="P234" i="19"/>
  <c r="O234" i="19"/>
  <c r="P233" i="19"/>
  <c r="O233" i="19"/>
  <c r="P81" i="8"/>
  <c r="O81" i="8"/>
  <c r="P80" i="8"/>
  <c r="O80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83" i="8"/>
  <c r="M83" i="8"/>
  <c r="L83" i="8"/>
  <c r="K83" i="8"/>
  <c r="J83" i="8"/>
  <c r="I83" i="8"/>
  <c r="H83" i="8"/>
  <c r="G83" i="8"/>
  <c r="F83" i="8"/>
  <c r="E83" i="8"/>
  <c r="D83" i="8"/>
  <c r="C83" i="8"/>
  <c r="P82" i="8"/>
  <c r="O82" i="8"/>
  <c r="P79" i="8"/>
  <c r="O7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3" i="17"/>
  <c r="P9" i="17"/>
  <c r="P11" i="12"/>
  <c r="P10" i="12"/>
  <c r="P9" i="12"/>
  <c r="P151" i="19"/>
  <c r="P106" i="19"/>
  <c r="P105" i="19"/>
  <c r="P104" i="19"/>
  <c r="P103" i="19"/>
  <c r="P102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74" i="8"/>
  <c r="P73" i="8"/>
  <c r="P72" i="8"/>
  <c r="P67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1" i="10"/>
  <c r="P20" i="10"/>
  <c r="P8" i="10"/>
  <c r="O12" i="24" l="1"/>
  <c r="B15" i="4" s="1"/>
  <c r="P12" i="24"/>
  <c r="C15" i="4" s="1"/>
  <c r="O40" i="18"/>
  <c r="P40" i="18"/>
  <c r="P83" i="8"/>
  <c r="O8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125" i="19"/>
  <c r="P125" i="19"/>
  <c r="O126" i="19"/>
  <c r="P126" i="19"/>
  <c r="O127" i="19"/>
  <c r="P127" i="19"/>
  <c r="O128" i="19"/>
  <c r="P128" i="19"/>
  <c r="O129" i="19"/>
  <c r="P129" i="19"/>
  <c r="O130" i="19"/>
  <c r="P130" i="19"/>
  <c r="O131" i="19"/>
  <c r="P131" i="19"/>
  <c r="O132" i="19"/>
  <c r="P132" i="19"/>
  <c r="O133" i="19"/>
  <c r="P133" i="19"/>
  <c r="O134" i="19"/>
  <c r="P134" i="19"/>
  <c r="O135" i="19"/>
  <c r="P135" i="19"/>
  <c r="O136" i="19"/>
  <c r="P136" i="19"/>
  <c r="O137" i="19"/>
  <c r="P137" i="19"/>
  <c r="O138" i="19"/>
  <c r="P138" i="19"/>
  <c r="O139" i="19"/>
  <c r="P139" i="19"/>
  <c r="O140" i="19"/>
  <c r="P140" i="19"/>
  <c r="O141" i="19"/>
  <c r="P141" i="19"/>
  <c r="O142" i="19"/>
  <c r="P142" i="19"/>
  <c r="O143" i="19"/>
  <c r="P143" i="19"/>
  <c r="O144" i="19"/>
  <c r="P144" i="19"/>
  <c r="O145" i="19"/>
  <c r="P145" i="19"/>
  <c r="O146" i="19"/>
  <c r="P146" i="19"/>
  <c r="C147" i="19"/>
  <c r="D147" i="19"/>
  <c r="E147" i="19"/>
  <c r="F147" i="19"/>
  <c r="G147" i="19"/>
  <c r="H147" i="19"/>
  <c r="I147" i="19"/>
  <c r="J147" i="19"/>
  <c r="K147" i="19"/>
  <c r="L147" i="19"/>
  <c r="M147" i="19"/>
  <c r="N147" i="19"/>
  <c r="O119" i="19"/>
  <c r="P119" i="19"/>
  <c r="O120" i="19"/>
  <c r="P120" i="19"/>
  <c r="C121" i="19"/>
  <c r="D121" i="19"/>
  <c r="E121" i="19"/>
  <c r="F121" i="19"/>
  <c r="G121" i="19"/>
  <c r="H121" i="19"/>
  <c r="I121" i="19"/>
  <c r="J121" i="19"/>
  <c r="K121" i="19"/>
  <c r="L121" i="19"/>
  <c r="M121" i="19"/>
  <c r="N121" i="19"/>
  <c r="P11" i="19" l="1"/>
  <c r="O11" i="19"/>
  <c r="P121" i="19"/>
  <c r="P147" i="19"/>
  <c r="O147" i="19"/>
  <c r="O121" i="19"/>
  <c r="P41" i="10" l="1"/>
  <c r="P40" i="10"/>
  <c r="P39" i="10"/>
  <c r="P34" i="10"/>
  <c r="P33" i="10"/>
  <c r="P22" i="10"/>
  <c r="P252" i="19"/>
  <c r="P251" i="19"/>
  <c r="P250" i="19"/>
  <c r="P245" i="19"/>
  <c r="P244" i="19"/>
  <c r="P243" i="19"/>
  <c r="P242" i="19"/>
  <c r="P241" i="19"/>
  <c r="P240" i="19"/>
  <c r="P217" i="19"/>
  <c r="P212" i="19"/>
  <c r="P211" i="19"/>
  <c r="P210" i="19"/>
  <c r="P205" i="19"/>
  <c r="P204" i="19"/>
  <c r="P203" i="19"/>
  <c r="P198" i="19"/>
  <c r="P197" i="19"/>
  <c r="P196" i="19"/>
  <c r="P195" i="19"/>
  <c r="P190" i="19"/>
  <c r="P189" i="19"/>
  <c r="P188" i="19"/>
  <c r="P187" i="19"/>
  <c r="P186" i="19"/>
  <c r="P185" i="19"/>
  <c r="P184" i="19"/>
  <c r="P183" i="19"/>
  <c r="P182" i="19"/>
  <c r="P181" i="19"/>
  <c r="P180" i="19"/>
  <c r="P179" i="19"/>
  <c r="P178" i="19"/>
  <c r="P177" i="19"/>
  <c r="P176" i="19"/>
  <c r="P175" i="19"/>
  <c r="P174" i="19"/>
  <c r="P173" i="19"/>
  <c r="P172" i="19"/>
  <c r="P171" i="19"/>
  <c r="P170" i="19"/>
  <c r="P169" i="19"/>
  <c r="P168" i="19"/>
  <c r="P167" i="19"/>
  <c r="P162" i="19"/>
  <c r="P161" i="19"/>
  <c r="P156" i="19"/>
  <c r="P155" i="19"/>
  <c r="P114" i="19"/>
  <c r="P113" i="19"/>
  <c r="P112" i="19"/>
  <c r="P111" i="19"/>
  <c r="P36" i="19"/>
  <c r="P15" i="19"/>
  <c r="O15" i="19"/>
  <c r="O112" i="19" l="1"/>
  <c r="O211" i="19" l="1"/>
  <c r="O45" i="8" l="1"/>
  <c r="O44" i="8"/>
  <c r="O7" i="8"/>
  <c r="O244" i="19"/>
  <c r="O243" i="19"/>
  <c r="O242" i="19"/>
  <c r="O241" i="19"/>
  <c r="O240" i="19"/>
  <c r="O168" i="19" l="1"/>
  <c r="N199" i="19"/>
  <c r="M199" i="19"/>
  <c r="L199" i="19"/>
  <c r="K199" i="19"/>
  <c r="J199" i="19"/>
  <c r="I199" i="19"/>
  <c r="H199" i="19"/>
  <c r="G199" i="19"/>
  <c r="F199" i="19"/>
  <c r="E199" i="19"/>
  <c r="D199" i="19"/>
  <c r="C199" i="19"/>
  <c r="O198" i="19"/>
  <c r="O197" i="19"/>
  <c r="O196" i="19"/>
  <c r="P199" i="19" l="1"/>
  <c r="O199" i="19"/>
  <c r="O113" i="19"/>
  <c r="O179" i="19" l="1"/>
  <c r="O178" i="19"/>
  <c r="O177" i="19"/>
  <c r="O176" i="19"/>
  <c r="O175" i="19"/>
  <c r="O174" i="19"/>
  <c r="O173" i="19"/>
  <c r="O172" i="19"/>
  <c r="O171" i="19"/>
  <c r="O170" i="19"/>
  <c r="O169" i="19"/>
  <c r="O189" i="19"/>
  <c r="O188" i="19"/>
  <c r="O187" i="19"/>
  <c r="O186" i="19"/>
  <c r="O185" i="19"/>
  <c r="O106" i="19" l="1"/>
  <c r="O105" i="19"/>
  <c r="O104" i="19"/>
  <c r="O103" i="19"/>
  <c r="O102" i="19"/>
  <c r="E107" i="19"/>
  <c r="F107" i="19"/>
  <c r="G107" i="19"/>
  <c r="H107" i="19"/>
  <c r="I107" i="19"/>
  <c r="J107" i="19"/>
  <c r="K107" i="19"/>
  <c r="L107" i="19"/>
  <c r="M107" i="19"/>
  <c r="N107" i="19"/>
  <c r="E115" i="19"/>
  <c r="F115" i="19"/>
  <c r="G115" i="19"/>
  <c r="H115" i="19"/>
  <c r="I115" i="19"/>
  <c r="J115" i="19"/>
  <c r="K115" i="19"/>
  <c r="L115" i="19"/>
  <c r="M115" i="19"/>
  <c r="N115" i="19"/>
  <c r="O20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213" i="19"/>
  <c r="M213" i="19"/>
  <c r="L213" i="19"/>
  <c r="K213" i="19"/>
  <c r="J213" i="19"/>
  <c r="I213" i="19"/>
  <c r="H213" i="19"/>
  <c r="G213" i="19"/>
  <c r="F213" i="19"/>
  <c r="E213" i="19"/>
  <c r="D213" i="19"/>
  <c r="C213" i="19"/>
  <c r="O212" i="19"/>
  <c r="N191" i="19"/>
  <c r="M191" i="19"/>
  <c r="L191" i="19"/>
  <c r="K191" i="19"/>
  <c r="J191" i="19"/>
  <c r="I191" i="19"/>
  <c r="H191" i="19"/>
  <c r="G191" i="19"/>
  <c r="E191" i="19"/>
  <c r="D191" i="19"/>
  <c r="C191" i="19"/>
  <c r="O190" i="19"/>
  <c r="O184" i="19"/>
  <c r="O183" i="19"/>
  <c r="O182" i="19"/>
  <c r="O181" i="19"/>
  <c r="O180" i="19"/>
  <c r="O167" i="19"/>
  <c r="D107" i="19"/>
  <c r="C107" i="19"/>
  <c r="N246" i="19"/>
  <c r="M246" i="19"/>
  <c r="L246" i="19"/>
  <c r="K246" i="19"/>
  <c r="J246" i="19"/>
  <c r="I246" i="19"/>
  <c r="H246" i="19"/>
  <c r="G246" i="19"/>
  <c r="F246" i="19"/>
  <c r="E246" i="19"/>
  <c r="D246" i="19"/>
  <c r="C246" i="19"/>
  <c r="O245" i="19"/>
  <c r="O217" i="19"/>
  <c r="O155" i="19"/>
  <c r="O9" i="16"/>
  <c r="N253" i="19"/>
  <c r="M253" i="19"/>
  <c r="L253" i="19"/>
  <c r="K253" i="19"/>
  <c r="J253" i="19"/>
  <c r="I253" i="19"/>
  <c r="H253" i="19"/>
  <c r="G253" i="19"/>
  <c r="F253" i="19"/>
  <c r="E253" i="19"/>
  <c r="D253" i="19"/>
  <c r="C253" i="19"/>
  <c r="O252" i="19"/>
  <c r="O251" i="19"/>
  <c r="O250" i="19"/>
  <c r="N206" i="19"/>
  <c r="M206" i="19"/>
  <c r="L206" i="19"/>
  <c r="K206" i="19"/>
  <c r="J206" i="19"/>
  <c r="I206" i="19"/>
  <c r="H206" i="19"/>
  <c r="G206" i="19"/>
  <c r="F206" i="19"/>
  <c r="E206" i="19"/>
  <c r="D206" i="19"/>
  <c r="C206" i="19"/>
  <c r="O205" i="19"/>
  <c r="O203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O162" i="19"/>
  <c r="O161" i="19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D115" i="19"/>
  <c r="C115" i="19"/>
  <c r="O114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4" i="17"/>
  <c r="M14" i="17"/>
  <c r="L14" i="17"/>
  <c r="K14" i="17"/>
  <c r="J14" i="17"/>
  <c r="I14" i="17"/>
  <c r="H14" i="17"/>
  <c r="G14" i="17"/>
  <c r="F14" i="17"/>
  <c r="E14" i="17"/>
  <c r="D14" i="17"/>
  <c r="C14" i="17"/>
  <c r="O13" i="17"/>
  <c r="O9" i="17"/>
  <c r="G6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O3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6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35" i="10"/>
  <c r="M35" i="10"/>
  <c r="L35" i="10"/>
  <c r="K35" i="10"/>
  <c r="J35" i="10"/>
  <c r="I35" i="10"/>
  <c r="H35" i="10"/>
  <c r="G35" i="10"/>
  <c r="F35" i="10"/>
  <c r="E35" i="10"/>
  <c r="D35" i="10"/>
  <c r="C35" i="10"/>
  <c r="O34" i="10"/>
  <c r="O3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75" i="8"/>
  <c r="M75" i="8"/>
  <c r="L75" i="8"/>
  <c r="K75" i="8"/>
  <c r="J75" i="8"/>
  <c r="I75" i="8"/>
  <c r="H75" i="8"/>
  <c r="G75" i="8"/>
  <c r="F75" i="8"/>
  <c r="E75" i="8"/>
  <c r="D75" i="8"/>
  <c r="C75" i="8"/>
  <c r="O74" i="8"/>
  <c r="O73" i="8"/>
  <c r="O72" i="8"/>
  <c r="N68" i="8"/>
  <c r="M68" i="8"/>
  <c r="L68" i="8"/>
  <c r="K68" i="8"/>
  <c r="J68" i="8"/>
  <c r="I68" i="8"/>
  <c r="H68" i="8"/>
  <c r="F68" i="8"/>
  <c r="E68" i="8"/>
  <c r="D68" i="8"/>
  <c r="C68" i="8"/>
  <c r="P14" i="17"/>
  <c r="C9" i="4" s="1"/>
  <c r="O18" i="16" l="1"/>
  <c r="O75" i="8"/>
  <c r="O42" i="10"/>
  <c r="O14" i="14"/>
  <c r="B7" i="4" s="1"/>
  <c r="P14" i="14"/>
  <c r="C7" i="4" s="1"/>
  <c r="P10" i="11"/>
  <c r="O35" i="10"/>
  <c r="P23" i="10"/>
  <c r="P35" i="10"/>
  <c r="O23" i="10"/>
  <c r="O14" i="17"/>
  <c r="B9" i="4" s="1"/>
  <c r="O10" i="11"/>
  <c r="P12" i="12"/>
  <c r="C14" i="4" s="1"/>
  <c r="O12" i="12"/>
  <c r="B14" i="4" s="1"/>
  <c r="P68" i="8"/>
  <c r="P75" i="8"/>
  <c r="O213" i="19"/>
  <c r="P191" i="19"/>
  <c r="P42" i="10"/>
  <c r="O68" i="8"/>
  <c r="P20" i="18"/>
  <c r="P10" i="18"/>
  <c r="O20" i="18"/>
  <c r="O10" i="18"/>
  <c r="O32" i="18"/>
  <c r="O253" i="19"/>
  <c r="O157" i="19"/>
  <c r="O37" i="19"/>
  <c r="P107" i="19"/>
  <c r="P115" i="19"/>
  <c r="P246" i="19"/>
  <c r="O206" i="19"/>
  <c r="O163" i="19"/>
  <c r="P163" i="19"/>
  <c r="O115" i="19"/>
  <c r="P206" i="19"/>
  <c r="O107" i="19"/>
  <c r="O246" i="19"/>
  <c r="P213" i="19"/>
  <c r="P253" i="19"/>
  <c r="P255" i="19" s="1"/>
  <c r="P157" i="19"/>
  <c r="O191" i="19"/>
  <c r="P37" i="19"/>
  <c r="P86" i="8" l="1"/>
  <c r="C10" i="4" s="1"/>
  <c r="O255" i="19"/>
  <c r="B12" i="4" s="1"/>
  <c r="O86" i="8"/>
  <c r="B10" i="4" s="1"/>
  <c r="O44" i="10"/>
  <c r="B8" i="4" s="1"/>
  <c r="P44" i="10"/>
  <c r="C8" i="4" s="1"/>
  <c r="O44" i="18"/>
  <c r="B11" i="4" s="1"/>
  <c r="P44" i="18"/>
  <c r="C11" i="4" s="1"/>
  <c r="C12" i="4"/>
  <c r="B18" i="4" l="1"/>
  <c r="B38" i="4" s="1"/>
  <c r="C18" i="4"/>
</calcChain>
</file>

<file path=xl/sharedStrings.xml><?xml version="1.0" encoding="utf-8"?>
<sst xmlns="http://schemas.openxmlformats.org/spreadsheetml/2006/main" count="574" uniqueCount="281">
  <si>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</si>
  <si>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</si>
  <si>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</si>
  <si>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</si>
  <si>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</si>
  <si>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</si>
  <si>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</si>
  <si>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</si>
  <si>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</si>
  <si>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</si>
  <si>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</si>
  <si>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</si>
  <si>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</si>
  <si>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</si>
  <si>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</si>
  <si>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</si>
  <si>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</si>
  <si>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</si>
  <si>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</si>
  <si>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</si>
  <si>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</si>
  <si>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</si>
  <si>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</si>
  <si>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</si>
  <si>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</si>
  <si>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</si>
  <si>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</si>
  <si>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</si>
  <si>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</si>
  <si>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</si>
  <si>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</si>
  <si>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</si>
  <si>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</si>
  <si>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</si>
  <si>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</si>
  <si>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</si>
  <si>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</si>
  <si>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</si>
  <si>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</si>
  <si>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</si>
  <si>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</si>
  <si>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</si>
  <si>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</si>
  <si>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</si>
  <si>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</si>
  <si>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</si>
  <si>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</si>
  <si>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</si>
  <si>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</si>
  <si>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</si>
  <si>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</si>
  <si>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</si>
  <si>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</si>
  <si>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</si>
  <si>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</si>
  <si>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</si>
  <si>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</si>
  <si>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</si>
  <si>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</si>
  <si>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</si>
  <si>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</si>
  <si>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</si>
  <si>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</si>
  <si>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</si>
  <si>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</si>
  <si>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</si>
  <si>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</si>
  <si>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</si>
  <si>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</si>
  <si>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</si>
  <si>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</si>
  <si>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</si>
  <si>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</si>
  <si>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</si>
  <si>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</si>
  <si>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</si>
  <si>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</si>
  <si>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</si>
  <si>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</si>
  <si>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</si>
  <si>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</si>
  <si>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</si>
  <si>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</si>
  <si>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</si>
  <si>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</si>
  <si>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</si>
  <si>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</si>
  <si>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</si>
  <si>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</si>
  <si>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</si>
  <si>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MONTH : December 2022</t>
  </si>
  <si>
    <t>Sharad bihari das</t>
  </si>
  <si>
    <t>Bhakta Alexious</t>
  </si>
  <si>
    <t>Batu gopala dasa + kamala devi dasi</t>
  </si>
  <si>
    <t>Chandra Das</t>
  </si>
  <si>
    <t>ISKCON Midrand</t>
  </si>
  <si>
    <t>Ujvala Mataji</t>
  </si>
  <si>
    <t>Ravin Prabhu</t>
  </si>
  <si>
    <t>Purnendu Prabhu</t>
  </si>
  <si>
    <t>Precilla Achary</t>
  </si>
  <si>
    <t>ISKCON SOWETO</t>
  </si>
  <si>
    <t>Raghupathi Raghav Das</t>
  </si>
  <si>
    <t>Rama Priya Devi Dasi</t>
  </si>
  <si>
    <t>Devakinandan Das</t>
  </si>
  <si>
    <t>Nara Narayan Das</t>
  </si>
  <si>
    <t>Keshavanand Das</t>
  </si>
  <si>
    <t>Paramisvara Dasa</t>
  </si>
  <si>
    <t>Bimal Prabhu</t>
  </si>
  <si>
    <t>Acyuta Kesava Dasa</t>
  </si>
  <si>
    <t>Congregation</t>
  </si>
  <si>
    <t>SACIMATA GROUP</t>
  </si>
  <si>
    <t>MAHAMAN DAS</t>
  </si>
  <si>
    <t>UMAPATI DAS&amp;LAVANGA DAS</t>
  </si>
  <si>
    <t>BHAGAVATI DEVI DASI</t>
  </si>
  <si>
    <t>WEEKEND WARRIORS</t>
  </si>
  <si>
    <t>NAMAHATTA GROUP</t>
  </si>
  <si>
    <t>ASHRAMA BHAKTAS</t>
  </si>
  <si>
    <t>NALINI GOPIKA DEVI DASI</t>
  </si>
  <si>
    <t>CAITANYA SVARUPA DASA</t>
  </si>
  <si>
    <t>DEVA DEVA DASA</t>
  </si>
  <si>
    <t>SANKIRTANA TEAM</t>
  </si>
  <si>
    <t>SRI GAURANGA DASA</t>
  </si>
  <si>
    <t>KRISHNA KIDS SENA</t>
  </si>
  <si>
    <t>GIFT SHOP</t>
  </si>
  <si>
    <t>BALA KRISHNA DASA</t>
  </si>
  <si>
    <t>PREM PARTH DASA</t>
  </si>
  <si>
    <t>Sandton BTG team</t>
  </si>
  <si>
    <t>Damodar das (BCais)</t>
  </si>
  <si>
    <t xml:space="preserve">Radhakund devi dasi </t>
  </si>
  <si>
    <t>Radhika Kripa devi dasi</t>
  </si>
  <si>
    <t>Bhakta Dilon</t>
  </si>
  <si>
    <t>Ratnalekha Gopi devi dasi</t>
  </si>
  <si>
    <t>KBYG - Krsna Balarama Youth Group</t>
  </si>
  <si>
    <t>Gour Priya devi dasi</t>
  </si>
  <si>
    <t>Vibhu Caitanya das (KKS)</t>
  </si>
  <si>
    <t>Bhaktin Navita</t>
  </si>
  <si>
    <t>Bhaktin Raksha</t>
  </si>
  <si>
    <t>Anandamrta devi dasi</t>
  </si>
  <si>
    <t>Bhaktin Kelisha</t>
  </si>
  <si>
    <t>Bhaktin Radhika</t>
  </si>
  <si>
    <t>Bhakta Yogesh</t>
  </si>
  <si>
    <t>Tirumala devi dasi</t>
  </si>
  <si>
    <t>Bhakta Ravin</t>
  </si>
  <si>
    <t>Kebashnee</t>
  </si>
  <si>
    <t>Ciksoli</t>
  </si>
  <si>
    <t>Ananga Mohini (BCAIS)</t>
  </si>
  <si>
    <t>Yudesh</t>
  </si>
  <si>
    <t>George</t>
  </si>
  <si>
    <t>Radhanama</t>
  </si>
  <si>
    <t>Rasayanam</t>
  </si>
  <si>
    <t>Bhakti Rasa</t>
  </si>
  <si>
    <t>Harish</t>
  </si>
  <si>
    <t>Team AGTSP</t>
  </si>
  <si>
    <t>PRABHU ABHIRAMA GOPA/TEAM</t>
  </si>
  <si>
    <t>MATAJI RUMA</t>
  </si>
  <si>
    <t>PRABHU DYLAN</t>
  </si>
  <si>
    <t>MATAJI Satyabhama Devi Dasi/Vinata Devi Dasi/Akuti Devi Dasi</t>
  </si>
  <si>
    <t>MATAJI Hari Puja Devi Dasi</t>
  </si>
  <si>
    <t>PRABHU Raghunath Das</t>
  </si>
  <si>
    <t>MATAJI MADHVI KUMARI DEVI DASI AND TEAM</t>
  </si>
  <si>
    <t xml:space="preserve">PRABHU Gajendra Moksha das </t>
  </si>
  <si>
    <t>PRABHU ARJUNA SAKHA</t>
  </si>
  <si>
    <t>MATAJI DIVYA</t>
  </si>
  <si>
    <t>PRABHU KAUNTEYA DAS</t>
  </si>
  <si>
    <t xml:space="preserve">PRABHU Naranarayana das </t>
  </si>
  <si>
    <t>MATAJI Nityananda Kripa Devi Dasi</t>
  </si>
  <si>
    <t>MATAJI Pranapriya Devi Dasi</t>
  </si>
  <si>
    <t>MATAJI ANSUYA</t>
  </si>
  <si>
    <t xml:space="preserve">PRABHU Panch Tattva das </t>
  </si>
  <si>
    <t xml:space="preserve">PRABHU Harideva das </t>
  </si>
  <si>
    <t xml:space="preserve">MATAJI Radha Golokananda dasi </t>
  </si>
  <si>
    <t xml:space="preserve">PRABHU Madhava </t>
  </si>
  <si>
    <t xml:space="preserve">MATAJI Rajkumari </t>
  </si>
  <si>
    <t xml:space="preserve">MATAJI Nitya Kisori dasi </t>
  </si>
  <si>
    <t>MATAJI Aradhya Murti  Devi Dasi</t>
  </si>
  <si>
    <t xml:space="preserve">PRABHU Vidura das </t>
  </si>
  <si>
    <t xml:space="preserve">PRABHU Harimohan das </t>
  </si>
  <si>
    <t xml:space="preserve">PRABHU Satrughna das </t>
  </si>
  <si>
    <t xml:space="preserve">MATAJI Medireksana Devi Dasi </t>
  </si>
  <si>
    <t>PRABHU Manmohan das/Draupadi Devi Dasi</t>
  </si>
  <si>
    <t xml:space="preserve">PRABHU Raghuvar das </t>
  </si>
  <si>
    <t xml:space="preserve">PRABHU Sandeep Khudny </t>
  </si>
  <si>
    <t>PRABHU CITANAND</t>
  </si>
  <si>
    <t xml:space="preserve">MATAJI Priya </t>
  </si>
  <si>
    <t xml:space="preserve">MATAJI Vrnda Sundari Dasi </t>
  </si>
  <si>
    <t xml:space="preserve">MATAJI Sweety </t>
  </si>
  <si>
    <t>MATAJI Gaurangi Devi Dasi</t>
  </si>
  <si>
    <t xml:space="preserve">PRABHU Mahajan das </t>
  </si>
  <si>
    <t xml:space="preserve">MATAJI Laxmi Motee </t>
  </si>
  <si>
    <t xml:space="preserve">MATAJI Danghati Lila dasi </t>
  </si>
  <si>
    <t xml:space="preserve">MATAJI Karuna </t>
  </si>
  <si>
    <t>PRABHU Pandava Das</t>
  </si>
  <si>
    <t>PRABHU ANIL</t>
  </si>
  <si>
    <t>PRABHU UTTAMAUJA DAS</t>
  </si>
  <si>
    <t>MATAJI VANESHA</t>
  </si>
  <si>
    <t>MATAJI Mohini Radhika  Devi Dasi</t>
  </si>
  <si>
    <t xml:space="preserve">MATAJI Swasti Devi dasi </t>
  </si>
  <si>
    <t xml:space="preserve">MATAJI Taruna </t>
  </si>
  <si>
    <t xml:space="preserve">MATAJI Aditi </t>
  </si>
  <si>
    <t>MATAJI UTTAMA DASI</t>
  </si>
  <si>
    <t>PRABHU/MATAJI POONITH</t>
  </si>
  <si>
    <t xml:space="preserve">PRABHU Vrsabhanu Dayalu das </t>
  </si>
  <si>
    <t xml:space="preserve">MATAJI Prishnee </t>
  </si>
  <si>
    <t xml:space="preserve">MATAJI Caru Bala Devi dasi </t>
  </si>
  <si>
    <t xml:space="preserve">PRABHU Vijay das </t>
  </si>
  <si>
    <t>MATAJI Vraja Sakhi Devi Dasi</t>
  </si>
  <si>
    <t xml:space="preserve">PRABHU Krishna Murari das </t>
  </si>
  <si>
    <t>MATAJI RANI</t>
  </si>
  <si>
    <t xml:space="preserve">MATAJI CHANDRA KANTI DEVI DASI </t>
  </si>
  <si>
    <t>MATAJI VRAJA RADHA DEVI DASI</t>
  </si>
  <si>
    <t xml:space="preserve">MATAJI Nikunja dasi </t>
  </si>
  <si>
    <t>MATAJI RUKMINI DEVI DASI</t>
  </si>
  <si>
    <t>MATAJI HEMAVATI DEVI DASI</t>
  </si>
  <si>
    <t xml:space="preserve">PRABHU Mayaram </t>
  </si>
  <si>
    <t xml:space="preserve">MATAJI Uttara dasi </t>
  </si>
  <si>
    <t>Rasabihari das</t>
  </si>
  <si>
    <t>Archita Devi Dasi</t>
  </si>
  <si>
    <t>Bhakta Shaylin and Bhaktin Namishka, Induprabha devi dasi, Ramananda Priya Das, Bhaktin Kavita, Radha Raman das and Priya Kishori devi dasi</t>
  </si>
  <si>
    <t>Bilvamangal Das</t>
  </si>
  <si>
    <t>Book Table</t>
  </si>
  <si>
    <t>Chandrakantha Prabhu</t>
  </si>
  <si>
    <t>Dharma-kṣetre das and Rasa Rani devi dasi</t>
  </si>
  <si>
    <t>Exclusive Books (Vibhu Caitanya Das and Surya Das)</t>
  </si>
  <si>
    <t>Gandharvika devi dasi</t>
  </si>
  <si>
    <t>Gangamata  Goswamini Devi Dasi</t>
  </si>
  <si>
    <t>Gaura Premi  Devi Dasi</t>
  </si>
  <si>
    <t>Govinda Das</t>
  </si>
  <si>
    <t>IIHE Smita Krishna Das and Team</t>
  </si>
  <si>
    <t>Isvara Puri Das</t>
  </si>
  <si>
    <t>Jai Krishna Das</t>
  </si>
  <si>
    <t>Jai Sacinandana Das</t>
  </si>
  <si>
    <t>Kevin</t>
  </si>
  <si>
    <t>Krishna Prema Namahatta</t>
  </si>
  <si>
    <t>Leonita Lakhrajh</t>
  </si>
  <si>
    <t>Merebank Namahatta</t>
  </si>
  <si>
    <t>Ms Pragashine Pillay</t>
  </si>
  <si>
    <t>Narahari Das</t>
  </si>
  <si>
    <t>Nikunja Seva</t>
  </si>
  <si>
    <t>Nitai Pada Kamala</t>
  </si>
  <si>
    <t>Padma Carana Dasi</t>
  </si>
  <si>
    <t>Padyavali Devi Dasi</t>
  </si>
  <si>
    <t>Paramisvara das</t>
  </si>
  <si>
    <t>Prahlad and Udhav (Ramananda Priya Das and Kavita)</t>
  </si>
  <si>
    <t>Prathaparudra Das</t>
  </si>
  <si>
    <t>Preggie</t>
  </si>
  <si>
    <t>Premagali dasi</t>
  </si>
  <si>
    <t>Priyanka Bachan‬</t>
  </si>
  <si>
    <t>Radha Dasi &amp; Laksmirupa Dasi</t>
  </si>
  <si>
    <t>Radha Prema dd</t>
  </si>
  <si>
    <t>Radha Shakti Devi Dasi And Radha Kripa Devi Dasi</t>
  </si>
  <si>
    <t>Radhanath's Gifts</t>
  </si>
  <si>
    <t>Radhika Jivan Das</t>
  </si>
  <si>
    <t>Radhika Raman Das</t>
  </si>
  <si>
    <t>Raghunath, Syama Rati devi dasi and Kesi Ghat das</t>
  </si>
  <si>
    <t>Rahul Ramdat</t>
  </si>
  <si>
    <t>Ramatirtha das, Rasavali Dasi and Sita Luxmi dasi</t>
  </si>
  <si>
    <t>Rambhadra Das</t>
  </si>
  <si>
    <t>Rasa-sthali Dasi</t>
  </si>
  <si>
    <t>Rasakeli Dasi</t>
  </si>
  <si>
    <t>Ravindra Svarupa Das</t>
  </si>
  <si>
    <t>Reene Ramdhani</t>
  </si>
  <si>
    <t>Rupanuga Das</t>
  </si>
  <si>
    <t>Saci Mata Dasi</t>
  </si>
  <si>
    <t>Sandhia</t>
  </si>
  <si>
    <t>Shamir Rajcoomar</t>
  </si>
  <si>
    <t>Shanth-Roop dāsi</t>
  </si>
  <si>
    <t>Shareen Foolchand</t>
  </si>
  <si>
    <t>SSRRT Online Shop</t>
  </si>
  <si>
    <t>Sukumari dasi and Swarup Damodar das</t>
  </si>
  <si>
    <t>Syama-behari das</t>
  </si>
  <si>
    <t>Syamalika devi dasi</t>
  </si>
  <si>
    <t>The Brhat Mrdanga Team</t>
  </si>
  <si>
    <t>Thulsipriya devi dasi and Gopalraj das</t>
  </si>
  <si>
    <t>Tilakani dd &amp; Seva Kunj das</t>
  </si>
  <si>
    <t>Trino</t>
  </si>
  <si>
    <t>Ujjvala Das</t>
  </si>
  <si>
    <t>Ujjvala Rasa devi dasi</t>
  </si>
  <si>
    <t>Veena Dhaja</t>
  </si>
  <si>
    <t>Veruskha</t>
  </si>
  <si>
    <t>Vibhu Caitanya  Das</t>
  </si>
  <si>
    <t>Vrajabasi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</si>
</sst>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tabSelected="1" workbookViewId="0">
      <selection activeCell="G12" sqref="G1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88</v>
      </c>
    </row>
    <row r="3" spans="2:16" ht="12.75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101</v>
      </c>
      <c r="C9" s="98"/>
      <c r="D9" s="90"/>
      <c r="E9" s="90"/>
      <c r="F9" s="135"/>
      <c r="G9" s="136">
        <v>20</v>
      </c>
      <c r="H9" s="137"/>
      <c r="I9" s="138"/>
      <c r="J9" s="137"/>
      <c r="K9" s="136"/>
      <c r="L9" s="139"/>
      <c r="M9" s="136"/>
      <c r="N9" s="137">
        <v>16</v>
      </c>
      <c r="O9" s="96">
        <f t="shared" ref="O9:O13" si="0">SUM(F9:N9)</f>
        <v>36</v>
      </c>
      <c r="P9" s="97">
        <f>(D9*$D$5)+(E9*$E$5)+(F9*$F$5)+(G9*$G$5)+(H9*$H$5)+(I9*$I$5)+(J9*$J$5)+(K9*$K$5)+(L9*$L$5)+(M9*$M$5)+(N9*$N$5)</f>
        <v>37</v>
      </c>
    </row>
    <row r="10" spans="2:16">
      <c r="B10" s="89" t="s">
        <v>102</v>
      </c>
      <c r="C10" s="98"/>
      <c r="D10" s="90"/>
      <c r="E10" s="90"/>
      <c r="F10" s="113"/>
      <c r="G10" s="114">
        <v>4</v>
      </c>
      <c r="H10" s="115"/>
      <c r="I10" s="94"/>
      <c r="J10" s="115"/>
      <c r="K10" s="114"/>
      <c r="L10" s="95"/>
      <c r="M10" s="114"/>
      <c r="N10" s="115">
        <v>21</v>
      </c>
      <c r="O10" s="96">
        <f t="shared" si="0"/>
        <v>25</v>
      </c>
      <c r="P10" s="97">
        <f>(D10*$D$5)+(E10*$E$5)+(F10*$F$5)+(G10*$G$5)+(H10*$H$5)+(I10*$I$5)+(J10*$J$5)+(K10*$K$5)+(L10*$L$5)+(M10*$M$5)+(N10*$N$5)</f>
        <v>43</v>
      </c>
    </row>
    <row r="11" spans="2:16">
      <c r="B11" s="89" t="s">
        <v>103</v>
      </c>
      <c r="C11" s="98"/>
      <c r="D11" s="90"/>
      <c r="E11" s="90"/>
      <c r="F11" s="113"/>
      <c r="G11" s="114">
        <v>6</v>
      </c>
      <c r="H11" s="115"/>
      <c r="I11" s="94"/>
      <c r="J11" s="115"/>
      <c r="K11" s="114"/>
      <c r="L11" s="95"/>
      <c r="M11" s="114"/>
      <c r="N11" s="115">
        <v>87</v>
      </c>
      <c r="O11" s="96">
        <f t="shared" si="0"/>
        <v>93</v>
      </c>
      <c r="P11" s="97">
        <f t="shared" ref="P11:P13" si="1">(F11*$F$5)+(G11*$G$5)+(H11*$H$5)+(I11*$I$5)+(J11*$J$5)+(K11*$K$5)+(L11*$L$5)+(M11*$M$5)+(N11*$N$5)</f>
        <v>175.5</v>
      </c>
    </row>
    <row r="12" spans="2:16">
      <c r="B12" s="89" t="s">
        <v>104</v>
      </c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>
        <v>124</v>
      </c>
      <c r="O12" s="96">
        <f t="shared" si="0"/>
        <v>124</v>
      </c>
      <c r="P12" s="97">
        <f t="shared" si="1"/>
        <v>248</v>
      </c>
    </row>
    <row r="13" spans="2:16">
      <c r="B13" s="89" t="s">
        <v>105</v>
      </c>
      <c r="C13" s="98"/>
      <c r="D13" s="90"/>
      <c r="E13" s="90"/>
      <c r="F13" s="113"/>
      <c r="G13" s="114">
        <v>5</v>
      </c>
      <c r="H13" s="115"/>
      <c r="I13" s="94"/>
      <c r="J13" s="115"/>
      <c r="K13" s="114"/>
      <c r="L13" s="95"/>
      <c r="M13" s="114"/>
      <c r="N13" s="115">
        <v>50</v>
      </c>
      <c r="O13" s="96">
        <f t="shared" si="0"/>
        <v>55</v>
      </c>
      <c r="P13" s="97">
        <f t="shared" si="1"/>
        <v>101.25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/>
      <c r="P14" s="97"/>
    </row>
    <row r="15" spans="2:16">
      <c r="B15" s="99" t="s">
        <v>21</v>
      </c>
      <c r="C15" s="99">
        <f t="shared" ref="C15:P15" si="2">SUM(C9:C14)</f>
        <v>0</v>
      </c>
      <c r="D15" s="99">
        <f t="shared" si="2"/>
        <v>0</v>
      </c>
      <c r="E15" s="99">
        <f t="shared" si="2"/>
        <v>0</v>
      </c>
      <c r="F15" s="99">
        <f t="shared" si="2"/>
        <v>0</v>
      </c>
      <c r="G15" s="99">
        <f t="shared" si="2"/>
        <v>35</v>
      </c>
      <c r="H15" s="99">
        <f t="shared" si="2"/>
        <v>0</v>
      </c>
      <c r="I15" s="99">
        <f t="shared" si="2"/>
        <v>0</v>
      </c>
      <c r="J15" s="99">
        <f t="shared" si="2"/>
        <v>0</v>
      </c>
      <c r="K15" s="99">
        <f t="shared" si="2"/>
        <v>0</v>
      </c>
      <c r="L15" s="99">
        <f t="shared" si="2"/>
        <v>0</v>
      </c>
      <c r="M15" s="99">
        <f t="shared" si="2"/>
        <v>0</v>
      </c>
      <c r="N15" s="99">
        <f t="shared" si="2"/>
        <v>298</v>
      </c>
      <c r="O15" s="99">
        <f t="shared" si="2"/>
        <v>333</v>
      </c>
      <c r="P15" s="99">
        <f t="shared" si="2"/>
        <v>604.75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78</v>
      </c>
    </row>
    <row r="2" spans="2:16" ht="12.75">
      <c r="B2" s="2" t="s">
        <v>71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75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N10" sqref="N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49</v>
      </c>
    </row>
    <row r="3" spans="2:16" ht="12.75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75</v>
      </c>
      <c r="C9" s="98"/>
      <c r="D9" s="90"/>
      <c r="E9" s="90"/>
      <c r="F9" s="113"/>
      <c r="G9" s="114">
        <v>21</v>
      </c>
      <c r="H9" s="115"/>
      <c r="I9" s="94"/>
      <c r="J9" s="115"/>
      <c r="K9" s="114"/>
      <c r="L9" s="95"/>
      <c r="M9" s="114"/>
      <c r="N9" s="115">
        <v>15</v>
      </c>
      <c r="O9" s="96">
        <f t="shared" ref="O9:O12" si="0">SUM(F9:N9)</f>
        <v>36</v>
      </c>
      <c r="P9" s="97">
        <f>(D9*$D$5)+(E9*$E$5)+(F9*$F$5)+(G9*$G$5)+(H9*$H$5)+(I9*$I$5)+(J9*$J$5)+(K9*$K$5)+(L9*$L$5)+(M9*$M$5)+(N9*$N$5)</f>
        <v>35.25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21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15</v>
      </c>
      <c r="O14" s="99">
        <f t="shared" si="2"/>
        <v>36</v>
      </c>
      <c r="P14" s="99">
        <f t="shared" si="2"/>
        <v>35.25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44"/>
  <sheetViews>
    <sheetView workbookViewId="0">
      <selection activeCell="V27" sqref="V27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90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110</v>
      </c>
      <c r="C8" s="134"/>
      <c r="D8" s="47"/>
      <c r="E8" s="48">
        <v>2</v>
      </c>
      <c r="F8" s="49">
        <v>79</v>
      </c>
      <c r="G8" s="53">
        <v>60</v>
      </c>
      <c r="H8" s="54"/>
      <c r="I8" s="55"/>
      <c r="J8" s="54"/>
      <c r="K8" s="53">
        <v>65</v>
      </c>
      <c r="L8" s="56"/>
      <c r="M8" s="53"/>
      <c r="N8" s="54">
        <v>639</v>
      </c>
      <c r="O8" s="110">
        <f t="shared" ref="O8:O15" si="0">SUM(F8:N8)+(E8*18)+(D8*9)</f>
        <v>879</v>
      </c>
      <c r="P8" s="36">
        <f t="shared" ref="P8:P21" si="1">(D8*$D$4)+(E8*$E$4)+(F8*$F$4)+(G8*$G$4)+(H8*$H$4)+(I8*$I$4)+(J8*$J$4)+(K8*$K$4)+(L8*$L$4)+(M8*$M$4)+(N8*$N$4)</f>
        <v>1509.9</v>
      </c>
    </row>
    <row r="9" spans="2:16">
      <c r="B9" s="52" t="s">
        <v>111</v>
      </c>
      <c r="C9" s="134"/>
      <c r="D9" s="47"/>
      <c r="E9" s="48"/>
      <c r="F9" s="49"/>
      <c r="G9" s="53">
        <v>672</v>
      </c>
      <c r="H9" s="54"/>
      <c r="I9" s="55"/>
      <c r="J9" s="54"/>
      <c r="K9" s="53">
        <v>25</v>
      </c>
      <c r="L9" s="56"/>
      <c r="M9" s="53"/>
      <c r="N9" s="54">
        <v>758</v>
      </c>
      <c r="O9" s="110">
        <f t="shared" si="0"/>
        <v>1455</v>
      </c>
      <c r="P9" s="36">
        <f t="shared" ref="P9:P19" si="2">(D9*$D$4)+(E9*$E$4)+(F9*$F$4)+(G9*$G$4)+(H9*$H$4)+(I9*$I$4)+(J9*$J$4)+(K9*$K$4)+(L9*$L$4)+(M9*$M$4)+(N9*$N$4)</f>
        <v>1709</v>
      </c>
    </row>
    <row r="10" spans="2:16">
      <c r="B10" s="52" t="s">
        <v>112</v>
      </c>
      <c r="C10" s="134"/>
      <c r="D10" s="47"/>
      <c r="E10" s="48">
        <v>2</v>
      </c>
      <c r="F10" s="49"/>
      <c r="G10" s="53">
        <v>328</v>
      </c>
      <c r="H10" s="54"/>
      <c r="I10" s="55"/>
      <c r="J10" s="54"/>
      <c r="K10" s="53"/>
      <c r="L10" s="56"/>
      <c r="M10" s="53"/>
      <c r="N10" s="54">
        <v>5</v>
      </c>
      <c r="O10" s="110">
        <f t="shared" si="0"/>
        <v>369</v>
      </c>
      <c r="P10" s="36">
        <f t="shared" si="2"/>
        <v>236</v>
      </c>
    </row>
    <row r="11" spans="2:16">
      <c r="B11" s="52" t="s">
        <v>113</v>
      </c>
      <c r="C11" s="134"/>
      <c r="D11" s="47"/>
      <c r="E11" s="48"/>
      <c r="F11" s="49"/>
      <c r="G11" s="53">
        <v>110</v>
      </c>
      <c r="H11" s="54"/>
      <c r="I11" s="55"/>
      <c r="J11" s="54"/>
      <c r="K11" s="53"/>
      <c r="L11" s="56"/>
      <c r="M11" s="53"/>
      <c r="N11" s="54">
        <v>5</v>
      </c>
      <c r="O11" s="110">
        <f t="shared" si="0"/>
        <v>115</v>
      </c>
      <c r="P11" s="36">
        <f t="shared" si="2"/>
        <v>37.5</v>
      </c>
    </row>
    <row r="12" spans="2:16">
      <c r="B12" s="52" t="s">
        <v>114</v>
      </c>
      <c r="C12" s="134"/>
      <c r="D12" s="47">
        <v>1</v>
      </c>
      <c r="E12" s="48">
        <v>1</v>
      </c>
      <c r="F12" s="49"/>
      <c r="G12" s="53">
        <v>325</v>
      </c>
      <c r="H12" s="54"/>
      <c r="I12" s="55"/>
      <c r="J12" s="54"/>
      <c r="K12" s="53">
        <v>80</v>
      </c>
      <c r="L12" s="56"/>
      <c r="M12" s="53"/>
      <c r="N12" s="54">
        <v>188</v>
      </c>
      <c r="O12" s="110">
        <f t="shared" si="0"/>
        <v>620</v>
      </c>
      <c r="P12" s="36">
        <f t="shared" si="2"/>
        <v>645.25</v>
      </c>
    </row>
    <row r="13" spans="2:16">
      <c r="B13" s="52" t="s">
        <v>115</v>
      </c>
      <c r="C13" s="134"/>
      <c r="D13" s="47"/>
      <c r="E13" s="48"/>
      <c r="F13" s="49"/>
      <c r="G13" s="53">
        <v>1060</v>
      </c>
      <c r="H13" s="54"/>
      <c r="I13" s="55"/>
      <c r="J13" s="54"/>
      <c r="K13" s="53"/>
      <c r="L13" s="56"/>
      <c r="M13" s="53"/>
      <c r="N13" s="54">
        <v>500</v>
      </c>
      <c r="O13" s="110">
        <f t="shared" si="0"/>
        <v>1560</v>
      </c>
      <c r="P13" s="36">
        <f t="shared" si="2"/>
        <v>1265</v>
      </c>
    </row>
    <row r="14" spans="2:16">
      <c r="B14" s="52" t="s">
        <v>116</v>
      </c>
      <c r="C14" s="134"/>
      <c r="D14" s="47"/>
      <c r="E14" s="48"/>
      <c r="F14" s="49"/>
      <c r="G14" s="53">
        <v>90</v>
      </c>
      <c r="H14" s="54"/>
      <c r="I14" s="55"/>
      <c r="J14" s="54"/>
      <c r="K14" s="53">
        <v>20</v>
      </c>
      <c r="L14" s="56"/>
      <c r="M14" s="53"/>
      <c r="N14" s="54">
        <v>6</v>
      </c>
      <c r="O14" s="110">
        <f t="shared" si="0"/>
        <v>116</v>
      </c>
      <c r="P14" s="36">
        <f t="shared" si="2"/>
        <v>54.5</v>
      </c>
    </row>
    <row r="15" spans="2:16">
      <c r="B15" s="52" t="s">
        <v>117</v>
      </c>
      <c r="C15" s="134"/>
      <c r="D15" s="47"/>
      <c r="E15" s="48"/>
      <c r="F15" s="49"/>
      <c r="G15" s="53">
        <v>22</v>
      </c>
      <c r="H15" s="54"/>
      <c r="I15" s="55"/>
      <c r="J15" s="54"/>
      <c r="K15" s="53">
        <v>2</v>
      </c>
      <c r="L15" s="56"/>
      <c r="M15" s="53"/>
      <c r="N15" s="54">
        <v>1</v>
      </c>
      <c r="O15" s="110">
        <f t="shared" si="0"/>
        <v>25</v>
      </c>
      <c r="P15" s="36">
        <f t="shared" si="2"/>
        <v>9.5</v>
      </c>
    </row>
    <row r="16" spans="2:16">
      <c r="B16" s="52" t="s">
        <v>118</v>
      </c>
      <c r="C16" s="134"/>
      <c r="D16" s="47"/>
      <c r="E16" s="48"/>
      <c r="F16" s="49"/>
      <c r="G16" s="53">
        <v>40</v>
      </c>
      <c r="H16" s="54"/>
      <c r="I16" s="55"/>
      <c r="J16" s="54"/>
      <c r="K16" s="53">
        <v>6</v>
      </c>
      <c r="L16" s="56"/>
      <c r="M16" s="53"/>
      <c r="N16" s="54">
        <v>5</v>
      </c>
      <c r="O16" s="110">
        <f>SUM(F16:N16)+(E16*18)+(D16*9)</f>
        <v>51</v>
      </c>
      <c r="P16" s="36">
        <f t="shared" si="2"/>
        <v>26</v>
      </c>
    </row>
    <row r="17" spans="2:16">
      <c r="B17" s="52" t="s">
        <v>119</v>
      </c>
      <c r="C17" s="134"/>
      <c r="D17" s="47"/>
      <c r="E17" s="48"/>
      <c r="F17" s="49"/>
      <c r="G17" s="53">
        <v>200</v>
      </c>
      <c r="H17" s="54"/>
      <c r="I17" s="55"/>
      <c r="J17" s="54"/>
      <c r="K17" s="53"/>
      <c r="L17" s="56"/>
      <c r="M17" s="53"/>
      <c r="N17" s="54">
        <v>50</v>
      </c>
      <c r="O17" s="110">
        <f t="shared" ref="O17:O21" si="3">SUM(F17:N17)+(E17*18)+(D17*9)</f>
        <v>250</v>
      </c>
      <c r="P17" s="36">
        <f t="shared" si="2"/>
        <v>150</v>
      </c>
    </row>
    <row r="18" spans="2:16">
      <c r="B18" s="52" t="s">
        <v>120</v>
      </c>
      <c r="C18" s="134"/>
      <c r="D18" s="47"/>
      <c r="E18" s="48"/>
      <c r="F18" s="49"/>
      <c r="G18" s="53">
        <v>208</v>
      </c>
      <c r="H18" s="54"/>
      <c r="I18" s="55"/>
      <c r="J18" s="54"/>
      <c r="K18" s="53"/>
      <c r="L18" s="56"/>
      <c r="M18" s="53"/>
      <c r="N18" s="54"/>
      <c r="O18" s="110">
        <f t="shared" si="3"/>
        <v>208</v>
      </c>
      <c r="P18" s="36">
        <f t="shared" si="2"/>
        <v>52</v>
      </c>
    </row>
    <row r="19" spans="2:16">
      <c r="B19" s="52" t="s">
        <v>121</v>
      </c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>
        <v>11</v>
      </c>
      <c r="O19" s="110">
        <f t="shared" si="3"/>
        <v>11</v>
      </c>
      <c r="P19" s="36">
        <f t="shared" si="2"/>
        <v>22</v>
      </c>
    </row>
    <row r="20" spans="2:16">
      <c r="B20" s="52" t="s">
        <v>122</v>
      </c>
      <c r="C20" s="134"/>
      <c r="D20" s="47"/>
      <c r="E20" s="48"/>
      <c r="F20" s="49">
        <v>55</v>
      </c>
      <c r="G20" s="53">
        <v>7777</v>
      </c>
      <c r="H20" s="54"/>
      <c r="I20" s="55">
        <v>164</v>
      </c>
      <c r="J20" s="54"/>
      <c r="K20" s="53">
        <v>1015</v>
      </c>
      <c r="L20" s="56"/>
      <c r="M20" s="53"/>
      <c r="N20" s="54">
        <v>1105</v>
      </c>
      <c r="O20" s="110">
        <f t="shared" si="3"/>
        <v>10116</v>
      </c>
      <c r="P20" s="36">
        <f t="shared" si="1"/>
        <v>5256.75</v>
      </c>
    </row>
    <row r="21" spans="2:16">
      <c r="B21" s="52" t="s">
        <v>123</v>
      </c>
      <c r="C21" s="134"/>
      <c r="D21" s="47"/>
      <c r="E21" s="48"/>
      <c r="F21" s="49"/>
      <c r="G21" s="53">
        <v>4</v>
      </c>
      <c r="H21" s="54"/>
      <c r="I21" s="55">
        <v>2</v>
      </c>
      <c r="J21" s="54"/>
      <c r="K21" s="53"/>
      <c r="L21" s="56"/>
      <c r="M21" s="53"/>
      <c r="N21" s="54">
        <v>5</v>
      </c>
      <c r="O21" s="110">
        <f t="shared" si="3"/>
        <v>11</v>
      </c>
      <c r="P21" s="36">
        <f t="shared" si="1"/>
        <v>12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ref="O22" si="4">SUM(F22:N22)</f>
        <v>0</v>
      </c>
      <c r="P22" s="36">
        <f t="shared" ref="P22" si="5">(D22*$D$4)+(E22*$E$4)+(F22*$F$4)+(G22*$G$4)+(H22*$H$4)+(I22*$I$4)+(J22*$J$4)+(K22*$K$4)+(L22*$L$4)+(M22*$M$4)+(N22*$N$4)</f>
        <v>0</v>
      </c>
    </row>
    <row r="23" spans="2:16" ht="12" thickBot="1">
      <c r="B23" s="37" t="s">
        <v>21</v>
      </c>
      <c r="C23" s="37">
        <f t="shared" ref="C23:P23" si="6">SUM(C8:C22)</f>
        <v>0</v>
      </c>
      <c r="D23" s="37">
        <f t="shared" si="6"/>
        <v>1</v>
      </c>
      <c r="E23" s="37">
        <f t="shared" si="6"/>
        <v>5</v>
      </c>
      <c r="F23" s="37">
        <f t="shared" si="6"/>
        <v>134</v>
      </c>
      <c r="G23" s="37">
        <f t="shared" si="6"/>
        <v>10896</v>
      </c>
      <c r="H23" s="37">
        <f t="shared" si="6"/>
        <v>0</v>
      </c>
      <c r="I23" s="37">
        <f t="shared" si="6"/>
        <v>166</v>
      </c>
      <c r="J23" s="37">
        <f t="shared" si="6"/>
        <v>0</v>
      </c>
      <c r="K23" s="37">
        <f t="shared" si="6"/>
        <v>1213</v>
      </c>
      <c r="L23" s="37">
        <f t="shared" si="6"/>
        <v>0</v>
      </c>
      <c r="M23" s="37">
        <f t="shared" si="6"/>
        <v>0</v>
      </c>
      <c r="N23" s="37">
        <f t="shared" si="6"/>
        <v>3278</v>
      </c>
      <c r="O23" s="37">
        <f t="shared" si="6"/>
        <v>15786</v>
      </c>
      <c r="P23" s="37">
        <f t="shared" si="6"/>
        <v>10985.4</v>
      </c>
    </row>
    <row r="24" spans="2:16">
      <c r="F24" s="38"/>
      <c r="G24" s="38"/>
      <c r="H24" s="38"/>
      <c r="I24" s="38"/>
      <c r="J24" s="38"/>
      <c r="K24" s="38"/>
      <c r="L24" s="38"/>
      <c r="M24" s="38"/>
      <c r="N24" s="38"/>
    </row>
    <row r="26" spans="2:16" ht="12" thickBot="1">
      <c r="B26" s="32" t="s">
        <v>80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customHeight="1">
      <c r="B27" s="148" t="s">
        <v>125</v>
      </c>
      <c r="C27" s="47"/>
      <c r="D27" s="48"/>
      <c r="E27" s="48"/>
      <c r="F27" s="152"/>
      <c r="G27" s="149">
        <v>645</v>
      </c>
      <c r="H27" s="54"/>
      <c r="I27" s="150">
        <v>127</v>
      </c>
      <c r="J27" s="54"/>
      <c r="K27" s="149">
        <v>65</v>
      </c>
      <c r="L27" s="151"/>
      <c r="M27" s="53"/>
      <c r="N27" s="103">
        <v>136</v>
      </c>
      <c r="O27" s="35">
        <f>SUM(F27:N27)</f>
        <v>973</v>
      </c>
      <c r="P27" s="36">
        <f t="shared" ref="P27:P28" si="7">(D27*$D$4)+(E27*$E$4)+(F27*$F$4)+(G27*$G$4)+(H27*$H$4)+(I27*$I$4)+(J27*$J$4)+(K27*$K$4)+(L27*$L$4)+(M27*$M$4)+(N27*$N$4)</f>
        <v>561.75</v>
      </c>
    </row>
    <row r="28" spans="2:16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7"/>
        <v>0</v>
      </c>
    </row>
    <row r="29" spans="2:16" ht="12" thickBot="1">
      <c r="B29" s="37" t="s">
        <v>21</v>
      </c>
      <c r="C29" s="37">
        <f t="shared" ref="C29:P29" si="8">SUM(C27:C28)</f>
        <v>0</v>
      </c>
      <c r="D29" s="37">
        <f t="shared" si="8"/>
        <v>0</v>
      </c>
      <c r="E29" s="37">
        <f t="shared" si="8"/>
        <v>0</v>
      </c>
      <c r="F29" s="37">
        <f t="shared" si="8"/>
        <v>0</v>
      </c>
      <c r="G29" s="37">
        <f t="shared" si="8"/>
        <v>645</v>
      </c>
      <c r="H29" s="37">
        <f t="shared" si="8"/>
        <v>0</v>
      </c>
      <c r="I29" s="37">
        <f t="shared" si="8"/>
        <v>127</v>
      </c>
      <c r="J29" s="37">
        <f t="shared" si="8"/>
        <v>0</v>
      </c>
      <c r="K29" s="37">
        <f t="shared" si="8"/>
        <v>65</v>
      </c>
      <c r="L29" s="37">
        <f t="shared" si="8"/>
        <v>0</v>
      </c>
      <c r="M29" s="37">
        <f t="shared" si="8"/>
        <v>0</v>
      </c>
      <c r="N29" s="37">
        <f t="shared" si="8"/>
        <v>136</v>
      </c>
      <c r="O29" s="37">
        <f t="shared" si="8"/>
        <v>973</v>
      </c>
      <c r="P29" s="109">
        <f t="shared" si="8"/>
        <v>561.75</v>
      </c>
    </row>
    <row r="32" spans="2:16" ht="12" thickBot="1">
      <c r="B32" s="32" t="s">
        <v>38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t="12" customHeight="1">
      <c r="B33" s="148" t="s">
        <v>124</v>
      </c>
      <c r="C33" s="47"/>
      <c r="D33" s="48"/>
      <c r="E33" s="48"/>
      <c r="F33" s="152"/>
      <c r="G33" s="149">
        <v>17510</v>
      </c>
      <c r="H33" s="54"/>
      <c r="I33" s="150">
        <v>2577</v>
      </c>
      <c r="J33" s="54"/>
      <c r="K33" s="149">
        <v>1482</v>
      </c>
      <c r="L33" s="151"/>
      <c r="M33" s="53"/>
      <c r="N33" s="103">
        <v>1572</v>
      </c>
      <c r="O33" s="35">
        <f>SUM(F33:N33)</f>
        <v>23141</v>
      </c>
      <c r="P33" s="36">
        <f t="shared" ref="P33:P34" si="9">(D33*$D$4)+(E33*$E$4)+(F33*$F$4)+(G33*$G$4)+(H33*$H$4)+(I33*$I$4)+(J33*$J$4)+(K33*$K$4)+(L33*$L$4)+(M33*$M$4)+(N33*$N$4)</f>
        <v>10292</v>
      </c>
    </row>
    <row r="34" spans="2:16">
      <c r="B34" s="148"/>
      <c r="C34" s="47"/>
      <c r="D34" s="48"/>
      <c r="E34" s="48"/>
      <c r="F34" s="104"/>
      <c r="G34" s="106"/>
      <c r="H34" s="105"/>
      <c r="I34" s="106"/>
      <c r="J34" s="107"/>
      <c r="K34" s="106"/>
      <c r="L34" s="107"/>
      <c r="M34" s="108"/>
      <c r="N34" s="103"/>
      <c r="O34" s="35">
        <f>SUM(F34:N34)</f>
        <v>0</v>
      </c>
      <c r="P34" s="36">
        <f t="shared" si="9"/>
        <v>0</v>
      </c>
    </row>
    <row r="35" spans="2:16" ht="12" thickBot="1">
      <c r="B35" s="37" t="s">
        <v>21</v>
      </c>
      <c r="C35" s="37">
        <f t="shared" ref="C35:P35" si="10">SUM(C33:C34)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17510</v>
      </c>
      <c r="H35" s="37">
        <f t="shared" si="10"/>
        <v>0</v>
      </c>
      <c r="I35" s="37">
        <f t="shared" si="10"/>
        <v>2577</v>
      </c>
      <c r="J35" s="37">
        <f t="shared" si="10"/>
        <v>0</v>
      </c>
      <c r="K35" s="37">
        <f t="shared" si="10"/>
        <v>1482</v>
      </c>
      <c r="L35" s="37">
        <f t="shared" si="10"/>
        <v>0</v>
      </c>
      <c r="M35" s="37">
        <f t="shared" si="10"/>
        <v>0</v>
      </c>
      <c r="N35" s="37">
        <f t="shared" si="10"/>
        <v>1572</v>
      </c>
      <c r="O35" s="37">
        <f t="shared" si="10"/>
        <v>23141</v>
      </c>
      <c r="P35" s="109">
        <f t="shared" si="10"/>
        <v>10292</v>
      </c>
    </row>
    <row r="37" spans="2:16" hidden="1"/>
    <row r="38" spans="2:16" ht="12" hidden="1" thickBot="1">
      <c r="B38" s="32" t="s">
        <v>39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 hidden="1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(D39*$D$4)+(E39*$E$4)+(F39*$F$4)+(G39*$G$4)+(H39*$H$4)+(I39*$I$4)+(J39*$J$4)+(K39*$K$4)+(L39*$L$4)+(M39*$M$4)+(N39*$N$4)</f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SUM(C41:N41)</f>
        <v>0</v>
      </c>
      <c r="P41" s="36">
        <f t="shared" si="11"/>
        <v>0</v>
      </c>
    </row>
    <row r="42" spans="2:16" ht="12" hidden="1" thickBot="1">
      <c r="B42" s="37" t="s">
        <v>21</v>
      </c>
      <c r="C42" s="37">
        <f>SUM(C39:C40)</f>
        <v>0</v>
      </c>
      <c r="D42" s="37">
        <f>SUM(D39:D40)</f>
        <v>0</v>
      </c>
      <c r="E42" s="37">
        <f>SUM(E39:E40)</f>
        <v>0</v>
      </c>
      <c r="F42" s="37">
        <f t="shared" ref="F42:P42" si="12">SUM(F39:F41)</f>
        <v>0</v>
      </c>
      <c r="G42" s="37">
        <f t="shared" si="12"/>
        <v>0</v>
      </c>
      <c r="H42" s="37">
        <f t="shared" si="12"/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7">
        <f t="shared" si="12"/>
        <v>0</v>
      </c>
      <c r="P42" s="109">
        <f t="shared" si="12"/>
        <v>0</v>
      </c>
    </row>
    <row r="43" spans="2:16"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6"/>
    </row>
    <row r="44" spans="2:16">
      <c r="N44" s="112" t="s">
        <v>28</v>
      </c>
      <c r="O44" s="111">
        <f>SUM(O29+O23+O35+O42)</f>
        <v>39900</v>
      </c>
      <c r="P44" s="180">
        <f>SUM(P29+P23+P35+P42)</f>
        <v>21839.15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4"/>
  <sheetViews>
    <sheetView workbookViewId="0">
      <selection activeCell="G12" sqref="G1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86</v>
      </c>
    </row>
    <row r="3" spans="2:16" ht="12.75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91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>
        <v>1</v>
      </c>
      <c r="O9" s="96">
        <f t="shared" ref="O9:O13" si="0">SUM(F9:N9)</f>
        <v>1</v>
      </c>
      <c r="P9" s="36">
        <f>(D9*$D$5)+(E9*$E$5)+(F9*$F$5)+(G9*$G$5)+(H9*$H$5)+(I9*$I$5)+(J9*$J$5)+(K9*$K$5)+(L9*$L$5)+(M9*$M$5)+(N9*$N$5)</f>
        <v>2</v>
      </c>
    </row>
    <row r="10" spans="2:16">
      <c r="B10" s="89" t="s">
        <v>92</v>
      </c>
      <c r="C10" s="98"/>
      <c r="D10" s="90"/>
      <c r="E10" s="90"/>
      <c r="F10" s="113">
        <v>3</v>
      </c>
      <c r="G10" s="114">
        <v>110</v>
      </c>
      <c r="H10" s="115"/>
      <c r="I10" s="94"/>
      <c r="J10" s="115"/>
      <c r="K10" s="114"/>
      <c r="L10" s="95"/>
      <c r="M10" s="114"/>
      <c r="N10" s="115"/>
      <c r="O10" s="96">
        <f t="shared" ref="O10:O12" si="1">SUM(F10:N10)</f>
        <v>113</v>
      </c>
      <c r="P10" s="36">
        <f t="shared" ref="P10:P12" si="2">(D10*$D$5)+(E10*$E$5)+(F10*$F$5)+(G10*$G$5)+(H10*$H$5)+(I10*$I$5)+(J10*$J$5)+(K10*$K$5)+(L10*$L$5)+(M10*$M$5)+(N10*$N$5)</f>
        <v>27.8</v>
      </c>
    </row>
    <row r="11" spans="2:16">
      <c r="B11" s="89" t="s">
        <v>93</v>
      </c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>
        <v>18</v>
      </c>
      <c r="O11" s="96">
        <f t="shared" si="1"/>
        <v>18</v>
      </c>
      <c r="P11" s="36">
        <f t="shared" si="2"/>
        <v>36</v>
      </c>
    </row>
    <row r="12" spans="2:16">
      <c r="B12" s="89" t="s">
        <v>94</v>
      </c>
      <c r="C12" s="98"/>
      <c r="D12" s="90"/>
      <c r="E12" s="90"/>
      <c r="F12" s="113"/>
      <c r="G12" s="114">
        <v>79</v>
      </c>
      <c r="H12" s="115"/>
      <c r="I12" s="94">
        <v>3</v>
      </c>
      <c r="J12" s="115"/>
      <c r="K12" s="114"/>
      <c r="L12" s="95"/>
      <c r="M12" s="114"/>
      <c r="N12" s="115"/>
      <c r="O12" s="96">
        <f t="shared" si="1"/>
        <v>82</v>
      </c>
      <c r="P12" s="36">
        <f t="shared" si="2"/>
        <v>21.25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36">
        <f t="shared" ref="P13" si="3">(D13*$D$5)+(E13*$E$5)+(F13*$F$5)+(G13*$G$5)+(H13*$H$5)+(I13*$I$5)+(J13*$J$5)+(K13*$K$5)+(L13*$L$5)+(M13*$M$5)+(N13*$N$5)</f>
        <v>0</v>
      </c>
    </row>
    <row r="14" spans="2:16">
      <c r="B14" s="99" t="s">
        <v>21</v>
      </c>
      <c r="C14" s="99">
        <f t="shared" ref="C14:P14" si="4">SUM(C9:C13)</f>
        <v>0</v>
      </c>
      <c r="D14" s="99">
        <f t="shared" si="4"/>
        <v>0</v>
      </c>
      <c r="E14" s="99">
        <f t="shared" si="4"/>
        <v>0</v>
      </c>
      <c r="F14" s="99">
        <f t="shared" si="4"/>
        <v>3</v>
      </c>
      <c r="G14" s="99">
        <f t="shared" si="4"/>
        <v>189</v>
      </c>
      <c r="H14" s="99">
        <f t="shared" si="4"/>
        <v>0</v>
      </c>
      <c r="I14" s="99">
        <f t="shared" si="4"/>
        <v>3</v>
      </c>
      <c r="J14" s="99">
        <f t="shared" si="4"/>
        <v>0</v>
      </c>
      <c r="K14" s="99">
        <f t="shared" si="4"/>
        <v>0</v>
      </c>
      <c r="L14" s="99">
        <f t="shared" si="4"/>
        <v>0</v>
      </c>
      <c r="M14" s="99">
        <f t="shared" si="4"/>
        <v>0</v>
      </c>
      <c r="N14" s="99">
        <f t="shared" si="4"/>
        <v>19</v>
      </c>
      <c r="O14" s="99">
        <f t="shared" si="4"/>
        <v>214</v>
      </c>
      <c r="P14" s="99">
        <f t="shared" si="4"/>
        <v>87.05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R86"/>
  <sheetViews>
    <sheetView workbookViewId="0">
      <pane xSplit="2" ySplit="4" topLeftCell="C71" activePane="bottomRight" state="frozen"/>
      <selection pane="topRight" activeCell="C1" sqref="C1"/>
      <selection pane="bottomLeft" activeCell="A5" sqref="A5"/>
      <selection pane="bottomRight" activeCell="B66" sqref="B66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8" ht="12.75">
      <c r="B1" s="2"/>
      <c r="C1" s="2"/>
      <c r="D1" s="2"/>
      <c r="E1" s="2"/>
    </row>
    <row r="2" spans="2:18" ht="12.75">
      <c r="B2" s="2" t="s">
        <v>90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8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8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8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8" ht="12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8">
      <c r="B7" s="140" t="s">
        <v>156</v>
      </c>
      <c r="C7" s="147"/>
      <c r="D7" s="141"/>
      <c r="E7" s="141"/>
      <c r="F7" s="142">
        <v>300</v>
      </c>
      <c r="G7" s="143">
        <v>1729</v>
      </c>
      <c r="H7" s="144"/>
      <c r="I7" s="145">
        <v>80</v>
      </c>
      <c r="J7" s="144"/>
      <c r="K7" s="143">
        <v>1</v>
      </c>
      <c r="L7" s="146"/>
      <c r="M7" s="143">
        <v>546</v>
      </c>
      <c r="N7" s="144"/>
      <c r="O7" s="35">
        <f t="shared" ref="O7:O57" si="0">SUM(F7:N7)</f>
        <v>2656</v>
      </c>
      <c r="P7" s="36">
        <f>(D7*$D$3)+(E7*$E$3)+(F7*$F$3)+(G7*$G$3)+(H7*$H$3)+(I7*$I$3)+(J7*$J$3)+(K7*$K$3)+(L7*$L$3)+(M7*$M$3)+(N7*$N$3)</f>
        <v>1595.25</v>
      </c>
      <c r="R7" s="1">
        <v>182</v>
      </c>
    </row>
    <row r="8" spans="2:18">
      <c r="B8" s="52" t="s">
        <v>157</v>
      </c>
      <c r="C8" s="147"/>
      <c r="D8" s="141"/>
      <c r="E8" s="141"/>
      <c r="F8" s="142"/>
      <c r="G8" s="143">
        <v>500</v>
      </c>
      <c r="H8" s="144"/>
      <c r="I8" s="145"/>
      <c r="J8" s="144"/>
      <c r="K8" s="143"/>
      <c r="L8" s="146"/>
      <c r="M8" s="143"/>
      <c r="N8" s="144"/>
      <c r="O8" s="35">
        <f t="shared" si="0"/>
        <v>500</v>
      </c>
      <c r="P8" s="36">
        <f t="shared" ref="P8:P31" si="1">(D8*$D$3)+(E8*$E$3)+(F8*$F$3)+(G8*$G$3)+(H8*$H$3)+(I8*$I$3)+(J8*$J$3)+(K8*$K$3)+(L8*$L$3)+(M8*$M$3)+(N8*$N$3)</f>
        <v>125</v>
      </c>
    </row>
    <row r="9" spans="2:18">
      <c r="B9" s="52" t="s">
        <v>158</v>
      </c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>
        <v>500</v>
      </c>
      <c r="N9" s="144"/>
      <c r="O9" s="35">
        <f t="shared" si="0"/>
        <v>500</v>
      </c>
      <c r="P9" s="36">
        <f t="shared" si="1"/>
        <v>1000</v>
      </c>
    </row>
    <row r="10" spans="2:18">
      <c r="B10" s="52" t="s">
        <v>159</v>
      </c>
      <c r="C10" s="147"/>
      <c r="D10" s="141"/>
      <c r="E10" s="141"/>
      <c r="F10" s="142"/>
      <c r="G10" s="143">
        <v>400</v>
      </c>
      <c r="H10" s="144"/>
      <c r="I10" s="145"/>
      <c r="J10" s="144"/>
      <c r="K10" s="143">
        <v>3</v>
      </c>
      <c r="L10" s="146"/>
      <c r="M10" s="143">
        <v>33</v>
      </c>
      <c r="N10" s="144"/>
      <c r="O10" s="35">
        <f t="shared" ref="O10:O12" si="2">SUM(F10:N10)</f>
        <v>436</v>
      </c>
      <c r="P10" s="36">
        <f t="shared" si="1"/>
        <v>169</v>
      </c>
    </row>
    <row r="11" spans="2:18">
      <c r="B11" s="52" t="s">
        <v>160</v>
      </c>
      <c r="C11" s="147"/>
      <c r="D11" s="141"/>
      <c r="E11" s="141"/>
      <c r="F11" s="142"/>
      <c r="G11" s="143">
        <v>280</v>
      </c>
      <c r="H11" s="144"/>
      <c r="I11" s="145"/>
      <c r="J11" s="144"/>
      <c r="K11" s="143"/>
      <c r="L11" s="146"/>
      <c r="M11" s="143">
        <v>75</v>
      </c>
      <c r="N11" s="144"/>
      <c r="O11" s="35">
        <f t="shared" si="2"/>
        <v>355</v>
      </c>
      <c r="P11" s="36">
        <f t="shared" si="1"/>
        <v>220</v>
      </c>
    </row>
    <row r="12" spans="2:18">
      <c r="B12" s="52" t="s">
        <v>161</v>
      </c>
      <c r="C12" s="147"/>
      <c r="D12" s="141"/>
      <c r="E12" s="141"/>
      <c r="F12" s="142"/>
      <c r="G12" s="143">
        <v>320</v>
      </c>
      <c r="H12" s="144"/>
      <c r="I12" s="145"/>
      <c r="J12" s="144"/>
      <c r="K12" s="143"/>
      <c r="L12" s="146"/>
      <c r="M12" s="143"/>
      <c r="N12" s="144"/>
      <c r="O12" s="35">
        <f t="shared" si="2"/>
        <v>320</v>
      </c>
      <c r="P12" s="36">
        <f t="shared" si="1"/>
        <v>80</v>
      </c>
    </row>
    <row r="13" spans="2:18">
      <c r="B13" s="52" t="s">
        <v>162</v>
      </c>
      <c r="C13" s="147"/>
      <c r="D13" s="141"/>
      <c r="E13" s="141"/>
      <c r="F13" s="142"/>
      <c r="G13" s="143">
        <v>120</v>
      </c>
      <c r="H13" s="144"/>
      <c r="I13" s="145"/>
      <c r="J13" s="144"/>
      <c r="K13" s="143"/>
      <c r="L13" s="146"/>
      <c r="M13" s="143">
        <v>66</v>
      </c>
      <c r="N13" s="144"/>
      <c r="O13" s="35">
        <f t="shared" ref="O13:O19" si="3">SUM(F13:N13)</f>
        <v>186</v>
      </c>
      <c r="P13" s="36">
        <f t="shared" si="1"/>
        <v>162</v>
      </c>
    </row>
    <row r="14" spans="2:18">
      <c r="B14" s="140" t="s">
        <v>163</v>
      </c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>
        <v>168</v>
      </c>
      <c r="N14" s="144"/>
      <c r="O14" s="35">
        <f t="shared" si="3"/>
        <v>168</v>
      </c>
      <c r="P14" s="36">
        <f t="shared" si="1"/>
        <v>336</v>
      </c>
    </row>
    <row r="15" spans="2:18">
      <c r="B15" s="140" t="s">
        <v>164</v>
      </c>
      <c r="C15" s="147"/>
      <c r="D15" s="141"/>
      <c r="E15" s="141"/>
      <c r="F15" s="142">
        <v>6</v>
      </c>
      <c r="G15" s="143">
        <v>139</v>
      </c>
      <c r="H15" s="144"/>
      <c r="I15" s="145">
        <v>2</v>
      </c>
      <c r="J15" s="144"/>
      <c r="K15" s="143">
        <v>1</v>
      </c>
      <c r="L15" s="146"/>
      <c r="M15" s="143">
        <v>7</v>
      </c>
      <c r="N15" s="144"/>
      <c r="O15" s="35">
        <f t="shared" si="3"/>
        <v>155</v>
      </c>
      <c r="P15" s="36">
        <f t="shared" si="1"/>
        <v>51.35</v>
      </c>
    </row>
    <row r="16" spans="2:18">
      <c r="B16" s="52" t="s">
        <v>165</v>
      </c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>
        <v>108</v>
      </c>
      <c r="N16" s="144"/>
      <c r="O16" s="35">
        <f t="shared" si="3"/>
        <v>108</v>
      </c>
      <c r="P16" s="36">
        <f t="shared" si="1"/>
        <v>216</v>
      </c>
    </row>
    <row r="17" spans="2:16">
      <c r="B17" s="52" t="s">
        <v>166</v>
      </c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>
        <v>108</v>
      </c>
      <c r="N17" s="144"/>
      <c r="O17" s="35">
        <f t="shared" si="3"/>
        <v>108</v>
      </c>
      <c r="P17" s="36">
        <f t="shared" si="1"/>
        <v>216</v>
      </c>
    </row>
    <row r="18" spans="2:16">
      <c r="B18" s="52" t="s">
        <v>167</v>
      </c>
      <c r="C18" s="147"/>
      <c r="D18" s="141"/>
      <c r="E18" s="141"/>
      <c r="F18" s="142"/>
      <c r="G18" s="143">
        <v>100</v>
      </c>
      <c r="H18" s="144"/>
      <c r="I18" s="145"/>
      <c r="J18" s="144"/>
      <c r="K18" s="143"/>
      <c r="L18" s="146"/>
      <c r="M18" s="143"/>
      <c r="N18" s="144"/>
      <c r="O18" s="35">
        <f t="shared" si="3"/>
        <v>100</v>
      </c>
      <c r="P18" s="36">
        <f t="shared" si="1"/>
        <v>25</v>
      </c>
    </row>
    <row r="19" spans="2:16">
      <c r="B19" s="52" t="s">
        <v>168</v>
      </c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>
        <v>80</v>
      </c>
      <c r="N19" s="144"/>
      <c r="O19" s="35">
        <f t="shared" si="3"/>
        <v>80</v>
      </c>
      <c r="P19" s="36">
        <f t="shared" si="1"/>
        <v>160</v>
      </c>
    </row>
    <row r="20" spans="2:16">
      <c r="B20" s="52" t="s">
        <v>169</v>
      </c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>
        <v>60</v>
      </c>
      <c r="N20" s="144"/>
      <c r="O20" s="35">
        <f t="shared" ref="O20:O21" si="4">SUM(F20:N20)</f>
        <v>60</v>
      </c>
      <c r="P20" s="36">
        <f t="shared" si="1"/>
        <v>120</v>
      </c>
    </row>
    <row r="21" spans="2:16">
      <c r="B21" s="52" t="s">
        <v>170</v>
      </c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>
        <v>53</v>
      </c>
      <c r="N21" s="144"/>
      <c r="O21" s="35">
        <f t="shared" si="4"/>
        <v>53</v>
      </c>
      <c r="P21" s="36">
        <f t="shared" si="1"/>
        <v>106</v>
      </c>
    </row>
    <row r="22" spans="2:16">
      <c r="B22" s="52" t="s">
        <v>171</v>
      </c>
      <c r="C22" s="147"/>
      <c r="D22" s="141"/>
      <c r="E22" s="141"/>
      <c r="F22" s="142"/>
      <c r="G22" s="143">
        <v>50</v>
      </c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50</v>
      </c>
      <c r="P22" s="36">
        <f t="shared" si="1"/>
        <v>12.5</v>
      </c>
    </row>
    <row r="23" spans="2:16">
      <c r="B23" s="52" t="s">
        <v>172</v>
      </c>
      <c r="C23" s="147"/>
      <c r="D23" s="141"/>
      <c r="E23" s="141"/>
      <c r="F23" s="142">
        <v>1</v>
      </c>
      <c r="G23" s="143">
        <v>1</v>
      </c>
      <c r="H23" s="144"/>
      <c r="I23" s="145">
        <v>1</v>
      </c>
      <c r="J23" s="144"/>
      <c r="K23" s="143"/>
      <c r="L23" s="146"/>
      <c r="M23" s="143">
        <v>46</v>
      </c>
      <c r="N23" s="144"/>
      <c r="O23" s="35">
        <f t="shared" si="5"/>
        <v>49</v>
      </c>
      <c r="P23" s="36">
        <f t="shared" si="1"/>
        <v>92.85</v>
      </c>
    </row>
    <row r="24" spans="2:16">
      <c r="B24" s="52" t="s">
        <v>173</v>
      </c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>
        <v>47</v>
      </c>
      <c r="N24" s="144"/>
      <c r="O24" s="35">
        <f t="shared" si="5"/>
        <v>47</v>
      </c>
      <c r="P24" s="36">
        <f t="shared" si="1"/>
        <v>94</v>
      </c>
    </row>
    <row r="25" spans="2:16">
      <c r="B25" s="52" t="s">
        <v>174</v>
      </c>
      <c r="C25" s="147"/>
      <c r="D25" s="141"/>
      <c r="E25" s="141"/>
      <c r="F25" s="142">
        <v>3</v>
      </c>
      <c r="G25" s="143"/>
      <c r="H25" s="144"/>
      <c r="I25" s="145"/>
      <c r="J25" s="144"/>
      <c r="K25" s="143"/>
      <c r="L25" s="146"/>
      <c r="M25" s="143">
        <v>40</v>
      </c>
      <c r="N25" s="144"/>
      <c r="O25" s="35">
        <f t="shared" ref="O25:O31" si="6">SUM(F25:N25)</f>
        <v>43</v>
      </c>
      <c r="P25" s="36">
        <f t="shared" si="1"/>
        <v>80.3</v>
      </c>
    </row>
    <row r="26" spans="2:16">
      <c r="B26" s="140" t="s">
        <v>175</v>
      </c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>
        <v>40</v>
      </c>
      <c r="N26" s="144"/>
      <c r="O26" s="35">
        <f t="shared" si="6"/>
        <v>40</v>
      </c>
      <c r="P26" s="36">
        <f t="shared" si="1"/>
        <v>80</v>
      </c>
    </row>
    <row r="27" spans="2:16">
      <c r="B27" s="140" t="s">
        <v>176</v>
      </c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>
        <v>40</v>
      </c>
      <c r="N27" s="144"/>
      <c r="O27" s="35">
        <f t="shared" si="6"/>
        <v>40</v>
      </c>
      <c r="P27" s="36">
        <f t="shared" si="1"/>
        <v>80</v>
      </c>
    </row>
    <row r="28" spans="2:16">
      <c r="B28" s="52" t="s">
        <v>177</v>
      </c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>
        <v>40</v>
      </c>
      <c r="N28" s="144"/>
      <c r="O28" s="35">
        <f t="shared" si="6"/>
        <v>40</v>
      </c>
      <c r="P28" s="36">
        <f t="shared" si="1"/>
        <v>80</v>
      </c>
    </row>
    <row r="29" spans="2:16">
      <c r="B29" s="52" t="s">
        <v>178</v>
      </c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>
        <v>40</v>
      </c>
      <c r="N29" s="144"/>
      <c r="O29" s="35">
        <f t="shared" si="6"/>
        <v>40</v>
      </c>
      <c r="P29" s="36">
        <f t="shared" si="1"/>
        <v>80</v>
      </c>
    </row>
    <row r="30" spans="2:16">
      <c r="B30" s="52" t="s">
        <v>179</v>
      </c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>
        <v>40</v>
      </c>
      <c r="N30" s="144"/>
      <c r="O30" s="35">
        <f t="shared" si="6"/>
        <v>40</v>
      </c>
      <c r="P30" s="36">
        <f t="shared" si="1"/>
        <v>80</v>
      </c>
    </row>
    <row r="31" spans="2:16">
      <c r="B31" s="52" t="s">
        <v>180</v>
      </c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>
        <v>40</v>
      </c>
      <c r="N31" s="144"/>
      <c r="O31" s="35">
        <f t="shared" si="6"/>
        <v>40</v>
      </c>
      <c r="P31" s="36">
        <f t="shared" si="1"/>
        <v>80</v>
      </c>
    </row>
    <row r="32" spans="2:16">
      <c r="B32" s="52" t="s">
        <v>181</v>
      </c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>
        <v>40</v>
      </c>
      <c r="N32" s="144"/>
      <c r="O32" s="35">
        <f t="shared" ref="O32:O33" si="7">SUM(F32:N32)</f>
        <v>40</v>
      </c>
      <c r="P32" s="36">
        <f t="shared" ref="P32:P43" si="8">(D32*$D$3)+(E32*$E$3)+(F32*$F$3)+(G32*$G$3)+(H32*$H$3)+(I32*$I$3)+(J32*$J$3)+(K32*$K$3)+(L32*$L$3)+(M32*$M$3)+(N32*$N$3)</f>
        <v>80</v>
      </c>
    </row>
    <row r="33" spans="2:16">
      <c r="B33" s="52" t="s">
        <v>182</v>
      </c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>
        <v>40</v>
      </c>
      <c r="N33" s="144"/>
      <c r="O33" s="35">
        <f t="shared" si="7"/>
        <v>40</v>
      </c>
      <c r="P33" s="36">
        <f t="shared" si="8"/>
        <v>80</v>
      </c>
    </row>
    <row r="34" spans="2:16">
      <c r="B34" s="52" t="s">
        <v>183</v>
      </c>
      <c r="C34" s="147"/>
      <c r="D34" s="141"/>
      <c r="E34" s="141"/>
      <c r="F34" s="142"/>
      <c r="G34" s="143">
        <v>30</v>
      </c>
      <c r="H34" s="144"/>
      <c r="I34" s="145"/>
      <c r="J34" s="144"/>
      <c r="K34" s="143"/>
      <c r="L34" s="146"/>
      <c r="M34" s="143">
        <v>7</v>
      </c>
      <c r="N34" s="144"/>
      <c r="O34" s="35">
        <f t="shared" ref="O34:O36" si="9">SUM(F34:N34)</f>
        <v>37</v>
      </c>
      <c r="P34" s="36">
        <f t="shared" si="8"/>
        <v>21.5</v>
      </c>
    </row>
    <row r="35" spans="2:16">
      <c r="B35" s="52" t="s">
        <v>184</v>
      </c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>
        <v>34</v>
      </c>
      <c r="N35" s="144"/>
      <c r="O35" s="35">
        <f t="shared" si="9"/>
        <v>34</v>
      </c>
      <c r="P35" s="36">
        <f t="shared" si="8"/>
        <v>68</v>
      </c>
    </row>
    <row r="36" spans="2:16">
      <c r="B36" s="52" t="s">
        <v>185</v>
      </c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>
        <v>32</v>
      </c>
      <c r="N36" s="144"/>
      <c r="O36" s="35">
        <f t="shared" si="9"/>
        <v>32</v>
      </c>
      <c r="P36" s="36">
        <f t="shared" si="8"/>
        <v>64</v>
      </c>
    </row>
    <row r="37" spans="2:16">
      <c r="B37" s="52" t="s">
        <v>186</v>
      </c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>
        <v>30</v>
      </c>
      <c r="N37" s="144"/>
      <c r="O37" s="35">
        <f t="shared" ref="O37:O43" si="10">SUM(F37:N37)</f>
        <v>30</v>
      </c>
      <c r="P37" s="36">
        <f t="shared" si="8"/>
        <v>60</v>
      </c>
    </row>
    <row r="38" spans="2:16">
      <c r="B38" s="140" t="s">
        <v>187</v>
      </c>
      <c r="C38" s="147"/>
      <c r="D38" s="141"/>
      <c r="E38" s="141"/>
      <c r="F38" s="142"/>
      <c r="G38" s="143">
        <v>2</v>
      </c>
      <c r="H38" s="144"/>
      <c r="I38" s="145"/>
      <c r="J38" s="144"/>
      <c r="K38" s="143">
        <v>1</v>
      </c>
      <c r="L38" s="146"/>
      <c r="M38" s="143">
        <v>23</v>
      </c>
      <c r="N38" s="144"/>
      <c r="O38" s="35">
        <f t="shared" si="10"/>
        <v>26</v>
      </c>
      <c r="P38" s="36">
        <f t="shared" si="8"/>
        <v>47.5</v>
      </c>
    </row>
    <row r="39" spans="2:16">
      <c r="B39" s="140" t="s">
        <v>188</v>
      </c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>
        <v>25</v>
      </c>
      <c r="N39" s="144"/>
      <c r="O39" s="35">
        <f t="shared" si="10"/>
        <v>25</v>
      </c>
      <c r="P39" s="36">
        <f t="shared" si="8"/>
        <v>50</v>
      </c>
    </row>
    <row r="40" spans="2:16">
      <c r="B40" s="52" t="s">
        <v>189</v>
      </c>
      <c r="C40" s="147"/>
      <c r="D40" s="141"/>
      <c r="E40" s="141"/>
      <c r="F40" s="142">
        <v>5</v>
      </c>
      <c r="G40" s="143">
        <v>6</v>
      </c>
      <c r="H40" s="144"/>
      <c r="I40" s="145">
        <v>1</v>
      </c>
      <c r="J40" s="144"/>
      <c r="K40" s="143">
        <v>1</v>
      </c>
      <c r="L40" s="146"/>
      <c r="M40" s="143">
        <v>9</v>
      </c>
      <c r="N40" s="144"/>
      <c r="O40" s="35">
        <f t="shared" si="10"/>
        <v>22</v>
      </c>
      <c r="P40" s="36">
        <f t="shared" si="8"/>
        <v>21.5</v>
      </c>
    </row>
    <row r="41" spans="2:16">
      <c r="B41" s="52" t="s">
        <v>190</v>
      </c>
      <c r="C41" s="147"/>
      <c r="D41" s="141"/>
      <c r="E41" s="141"/>
      <c r="F41" s="142">
        <v>2</v>
      </c>
      <c r="G41" s="143">
        <v>8</v>
      </c>
      <c r="H41" s="144"/>
      <c r="I41" s="145"/>
      <c r="J41" s="144"/>
      <c r="K41" s="143"/>
      <c r="L41" s="146"/>
      <c r="M41" s="143">
        <v>11</v>
      </c>
      <c r="N41" s="144"/>
      <c r="O41" s="35">
        <f t="shared" si="10"/>
        <v>21</v>
      </c>
      <c r="P41" s="36">
        <f t="shared" si="8"/>
        <v>24.2</v>
      </c>
    </row>
    <row r="42" spans="2:16">
      <c r="B42" s="52" t="s">
        <v>191</v>
      </c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>
        <v>20</v>
      </c>
      <c r="N42" s="144"/>
      <c r="O42" s="35">
        <f t="shared" si="10"/>
        <v>20</v>
      </c>
      <c r="P42" s="36">
        <f t="shared" si="8"/>
        <v>40</v>
      </c>
    </row>
    <row r="43" spans="2:16">
      <c r="B43" s="52" t="s">
        <v>192</v>
      </c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>
        <v>20</v>
      </c>
      <c r="N43" s="144"/>
      <c r="O43" s="35">
        <f t="shared" si="10"/>
        <v>20</v>
      </c>
      <c r="P43" s="36">
        <f t="shared" si="8"/>
        <v>40</v>
      </c>
    </row>
    <row r="44" spans="2:16">
      <c r="B44" s="52" t="s">
        <v>193</v>
      </c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>
        <v>20</v>
      </c>
      <c r="N44" s="144"/>
      <c r="O44" s="35">
        <f t="shared" si="0"/>
        <v>20</v>
      </c>
      <c r="P44" s="36">
        <f t="shared" ref="P44:P67" si="11">(D44*$D$3)+(E44*$E$3)+(F44*$F$3)+(G44*$G$3)+(H44*$H$3)+(I44*$I$3)+(J44*$J$3)+(K44*$K$3)+(L44*$L$3)+(M44*$M$3)+(N44*$N$3)</f>
        <v>40</v>
      </c>
    </row>
    <row r="45" spans="2:16">
      <c r="B45" s="52" t="s">
        <v>194</v>
      </c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>
        <v>20</v>
      </c>
      <c r="N45" s="144"/>
      <c r="O45" s="35">
        <f t="shared" si="0"/>
        <v>20</v>
      </c>
      <c r="P45" s="36">
        <f t="shared" si="11"/>
        <v>40</v>
      </c>
    </row>
    <row r="46" spans="2:16">
      <c r="B46" s="52" t="s">
        <v>195</v>
      </c>
      <c r="C46" s="147"/>
      <c r="D46" s="141"/>
      <c r="E46" s="141"/>
      <c r="F46" s="142"/>
      <c r="G46" s="143">
        <v>8</v>
      </c>
      <c r="H46" s="144"/>
      <c r="I46" s="145"/>
      <c r="J46" s="144"/>
      <c r="K46" s="143">
        <v>1</v>
      </c>
      <c r="L46" s="146"/>
      <c r="M46" s="143">
        <v>10</v>
      </c>
      <c r="N46" s="144"/>
      <c r="O46" s="35">
        <f t="shared" si="0"/>
        <v>19</v>
      </c>
      <c r="P46" s="36">
        <f t="shared" si="11"/>
        <v>23</v>
      </c>
    </row>
    <row r="47" spans="2:16">
      <c r="B47" s="52" t="s">
        <v>196</v>
      </c>
      <c r="C47" s="147"/>
      <c r="D47" s="141"/>
      <c r="E47" s="141"/>
      <c r="F47" s="142">
        <v>3</v>
      </c>
      <c r="G47" s="143">
        <v>6</v>
      </c>
      <c r="H47" s="144"/>
      <c r="I47" s="145">
        <v>3</v>
      </c>
      <c r="J47" s="144"/>
      <c r="K47" s="143">
        <v>2</v>
      </c>
      <c r="L47" s="146"/>
      <c r="M47" s="143">
        <v>4</v>
      </c>
      <c r="N47" s="144"/>
      <c r="O47" s="35">
        <f t="shared" si="0"/>
        <v>18</v>
      </c>
      <c r="P47" s="36">
        <f t="shared" si="11"/>
        <v>13.3</v>
      </c>
    </row>
    <row r="48" spans="2:16">
      <c r="B48" s="52" t="s">
        <v>197</v>
      </c>
      <c r="C48" s="147"/>
      <c r="D48" s="141"/>
      <c r="E48" s="141"/>
      <c r="F48" s="142">
        <v>1</v>
      </c>
      <c r="G48" s="143">
        <v>1</v>
      </c>
      <c r="H48" s="144"/>
      <c r="I48" s="145">
        <v>1</v>
      </c>
      <c r="J48" s="144"/>
      <c r="K48" s="143"/>
      <c r="L48" s="146"/>
      <c r="M48" s="143">
        <v>12</v>
      </c>
      <c r="N48" s="144"/>
      <c r="O48" s="35">
        <f t="shared" si="0"/>
        <v>15</v>
      </c>
      <c r="P48" s="36">
        <f t="shared" si="11"/>
        <v>24.85</v>
      </c>
    </row>
    <row r="49" spans="2:16">
      <c r="B49" s="52" t="s">
        <v>198</v>
      </c>
      <c r="C49" s="147"/>
      <c r="D49" s="141"/>
      <c r="E49" s="141"/>
      <c r="F49" s="142">
        <v>1</v>
      </c>
      <c r="G49" s="143">
        <v>13</v>
      </c>
      <c r="H49" s="144"/>
      <c r="I49" s="145">
        <v>1</v>
      </c>
      <c r="J49" s="144"/>
      <c r="K49" s="143"/>
      <c r="L49" s="146"/>
      <c r="M49" s="143"/>
      <c r="N49" s="144"/>
      <c r="O49" s="35">
        <f t="shared" si="0"/>
        <v>15</v>
      </c>
      <c r="P49" s="36">
        <f t="shared" si="11"/>
        <v>3.85</v>
      </c>
    </row>
    <row r="50" spans="2:16">
      <c r="B50" s="140" t="s">
        <v>199</v>
      </c>
      <c r="C50" s="147"/>
      <c r="D50" s="141"/>
      <c r="E50" s="141"/>
      <c r="F50" s="142"/>
      <c r="G50" s="143"/>
      <c r="H50" s="144"/>
      <c r="I50" s="145"/>
      <c r="J50" s="144"/>
      <c r="K50" s="143"/>
      <c r="L50" s="146"/>
      <c r="M50" s="143">
        <v>15</v>
      </c>
      <c r="N50" s="144"/>
      <c r="O50" s="35">
        <f t="shared" si="0"/>
        <v>15</v>
      </c>
      <c r="P50" s="36">
        <f t="shared" si="11"/>
        <v>30</v>
      </c>
    </row>
    <row r="51" spans="2:16">
      <c r="B51" s="140" t="s">
        <v>200</v>
      </c>
      <c r="C51" s="147"/>
      <c r="D51" s="141"/>
      <c r="E51" s="141"/>
      <c r="F51" s="142"/>
      <c r="G51" s="143"/>
      <c r="H51" s="144"/>
      <c r="I51" s="145"/>
      <c r="J51" s="144"/>
      <c r="K51" s="143"/>
      <c r="L51" s="146"/>
      <c r="M51" s="143">
        <v>15</v>
      </c>
      <c r="N51" s="144"/>
      <c r="O51" s="35">
        <f t="shared" si="0"/>
        <v>15</v>
      </c>
      <c r="P51" s="36">
        <f t="shared" si="11"/>
        <v>30</v>
      </c>
    </row>
    <row r="52" spans="2:16">
      <c r="B52" s="52" t="s">
        <v>201</v>
      </c>
      <c r="C52" s="147"/>
      <c r="D52" s="141"/>
      <c r="E52" s="141"/>
      <c r="F52" s="142"/>
      <c r="G52" s="143">
        <v>6</v>
      </c>
      <c r="H52" s="144"/>
      <c r="I52" s="145"/>
      <c r="J52" s="144"/>
      <c r="K52" s="143">
        <v>2</v>
      </c>
      <c r="L52" s="146"/>
      <c r="M52" s="143">
        <v>5</v>
      </c>
      <c r="N52" s="144"/>
      <c r="O52" s="35">
        <f t="shared" si="0"/>
        <v>13</v>
      </c>
      <c r="P52" s="36">
        <f t="shared" si="11"/>
        <v>13.5</v>
      </c>
    </row>
    <row r="53" spans="2:16">
      <c r="B53" s="52" t="s">
        <v>202</v>
      </c>
      <c r="C53" s="147"/>
      <c r="D53" s="141"/>
      <c r="E53" s="141"/>
      <c r="F53" s="142"/>
      <c r="G53" s="143">
        <v>5</v>
      </c>
      <c r="H53" s="144"/>
      <c r="I53" s="145"/>
      <c r="J53" s="144"/>
      <c r="K53" s="143">
        <v>1</v>
      </c>
      <c r="L53" s="146"/>
      <c r="M53" s="143">
        <v>6</v>
      </c>
      <c r="N53" s="144"/>
      <c r="O53" s="35">
        <f t="shared" si="0"/>
        <v>12</v>
      </c>
      <c r="P53" s="36">
        <f t="shared" si="11"/>
        <v>14.25</v>
      </c>
    </row>
    <row r="54" spans="2:16">
      <c r="B54" s="52" t="s">
        <v>203</v>
      </c>
      <c r="C54" s="147"/>
      <c r="D54" s="141"/>
      <c r="E54" s="141"/>
      <c r="F54" s="142"/>
      <c r="G54" s="143">
        <v>1</v>
      </c>
      <c r="H54" s="144"/>
      <c r="I54" s="145"/>
      <c r="J54" s="144"/>
      <c r="K54" s="143"/>
      <c r="L54" s="146"/>
      <c r="M54" s="143">
        <v>9</v>
      </c>
      <c r="N54" s="144"/>
      <c r="O54" s="35">
        <f t="shared" si="0"/>
        <v>10</v>
      </c>
      <c r="P54" s="36">
        <f t="shared" si="11"/>
        <v>18.25</v>
      </c>
    </row>
    <row r="55" spans="2:16">
      <c r="B55" s="52" t="s">
        <v>204</v>
      </c>
      <c r="C55" s="147"/>
      <c r="D55" s="141"/>
      <c r="E55" s="141"/>
      <c r="F55" s="142"/>
      <c r="G55" s="143"/>
      <c r="H55" s="144"/>
      <c r="I55" s="145"/>
      <c r="J55" s="144"/>
      <c r="K55" s="143"/>
      <c r="L55" s="146"/>
      <c r="M55" s="143">
        <v>10</v>
      </c>
      <c r="N55" s="144"/>
      <c r="O55" s="35">
        <f t="shared" si="0"/>
        <v>10</v>
      </c>
      <c r="P55" s="36">
        <f t="shared" si="11"/>
        <v>20</v>
      </c>
    </row>
    <row r="56" spans="2:16">
      <c r="B56" s="52" t="s">
        <v>205</v>
      </c>
      <c r="C56" s="147"/>
      <c r="D56" s="141"/>
      <c r="E56" s="141"/>
      <c r="F56" s="142"/>
      <c r="G56" s="143"/>
      <c r="H56" s="144"/>
      <c r="I56" s="145"/>
      <c r="J56" s="144"/>
      <c r="K56" s="143"/>
      <c r="L56" s="146"/>
      <c r="M56" s="143">
        <v>10</v>
      </c>
      <c r="N56" s="144"/>
      <c r="O56" s="35">
        <f t="shared" si="0"/>
        <v>10</v>
      </c>
      <c r="P56" s="36">
        <f t="shared" si="11"/>
        <v>20</v>
      </c>
    </row>
    <row r="57" spans="2:16">
      <c r="B57" s="52" t="s">
        <v>206</v>
      </c>
      <c r="C57" s="147"/>
      <c r="D57" s="141"/>
      <c r="E57" s="141"/>
      <c r="F57" s="142"/>
      <c r="G57" s="143"/>
      <c r="H57" s="144"/>
      <c r="I57" s="145"/>
      <c r="J57" s="144"/>
      <c r="K57" s="143"/>
      <c r="L57" s="146"/>
      <c r="M57" s="143">
        <v>10</v>
      </c>
      <c r="N57" s="144"/>
      <c r="O57" s="35">
        <f t="shared" si="0"/>
        <v>10</v>
      </c>
      <c r="P57" s="36">
        <f t="shared" si="11"/>
        <v>20</v>
      </c>
    </row>
    <row r="58" spans="2:16">
      <c r="B58" s="52" t="s">
        <v>207</v>
      </c>
      <c r="C58" s="147"/>
      <c r="D58" s="141"/>
      <c r="E58" s="141"/>
      <c r="F58" s="142"/>
      <c r="G58" s="143"/>
      <c r="H58" s="144"/>
      <c r="I58" s="145"/>
      <c r="J58" s="144"/>
      <c r="K58" s="143"/>
      <c r="L58" s="146"/>
      <c r="M58" s="143">
        <v>10</v>
      </c>
      <c r="N58" s="144"/>
      <c r="O58" s="35">
        <f t="shared" ref="O58:O60" si="12">SUM(F58:N58)</f>
        <v>10</v>
      </c>
      <c r="P58" s="36">
        <f t="shared" si="11"/>
        <v>20</v>
      </c>
    </row>
    <row r="59" spans="2:16">
      <c r="B59" s="52" t="s">
        <v>208</v>
      </c>
      <c r="C59" s="147"/>
      <c r="D59" s="141"/>
      <c r="E59" s="141"/>
      <c r="F59" s="142"/>
      <c r="G59" s="143"/>
      <c r="H59" s="144"/>
      <c r="I59" s="145"/>
      <c r="J59" s="144"/>
      <c r="K59" s="143"/>
      <c r="L59" s="146"/>
      <c r="M59" s="143">
        <v>10</v>
      </c>
      <c r="N59" s="144"/>
      <c r="O59" s="35">
        <f t="shared" si="12"/>
        <v>10</v>
      </c>
      <c r="P59" s="36">
        <f t="shared" si="11"/>
        <v>20</v>
      </c>
    </row>
    <row r="60" spans="2:16">
      <c r="B60" s="52" t="s">
        <v>209</v>
      </c>
      <c r="C60" s="147"/>
      <c r="D60" s="141"/>
      <c r="E60" s="141"/>
      <c r="F60" s="142"/>
      <c r="G60" s="143"/>
      <c r="H60" s="144"/>
      <c r="I60" s="145"/>
      <c r="J60" s="144"/>
      <c r="K60" s="143"/>
      <c r="L60" s="146"/>
      <c r="M60" s="143">
        <v>10</v>
      </c>
      <c r="N60" s="144"/>
      <c r="O60" s="35">
        <f t="shared" si="12"/>
        <v>10</v>
      </c>
      <c r="P60" s="36">
        <f t="shared" si="11"/>
        <v>20</v>
      </c>
    </row>
    <row r="61" spans="2:16">
      <c r="B61" s="52" t="s">
        <v>210</v>
      </c>
      <c r="C61" s="147"/>
      <c r="D61" s="141"/>
      <c r="E61" s="141"/>
      <c r="F61" s="142"/>
      <c r="G61" s="143">
        <v>8</v>
      </c>
      <c r="H61" s="144"/>
      <c r="I61" s="145"/>
      <c r="J61" s="144"/>
      <c r="K61" s="143"/>
      <c r="L61" s="146"/>
      <c r="M61" s="143">
        <v>1</v>
      </c>
      <c r="N61" s="144"/>
      <c r="O61" s="35">
        <f t="shared" ref="O61:O65" si="13">SUM(F61:N61)</f>
        <v>9</v>
      </c>
      <c r="P61" s="36">
        <f t="shared" si="11"/>
        <v>4</v>
      </c>
    </row>
    <row r="62" spans="2:16">
      <c r="B62" s="140" t="s">
        <v>211</v>
      </c>
      <c r="C62" s="147"/>
      <c r="D62" s="141"/>
      <c r="E62" s="141"/>
      <c r="F62" s="142"/>
      <c r="G62" s="143"/>
      <c r="H62" s="144"/>
      <c r="I62" s="145"/>
      <c r="J62" s="144"/>
      <c r="K62" s="143"/>
      <c r="L62" s="146"/>
      <c r="M62" s="143">
        <v>6</v>
      </c>
      <c r="N62" s="144"/>
      <c r="O62" s="35">
        <f t="shared" si="13"/>
        <v>6</v>
      </c>
      <c r="P62" s="36">
        <f t="shared" si="11"/>
        <v>12</v>
      </c>
    </row>
    <row r="63" spans="2:16">
      <c r="B63" s="140" t="s">
        <v>212</v>
      </c>
      <c r="C63" s="147"/>
      <c r="D63" s="141"/>
      <c r="E63" s="141"/>
      <c r="F63" s="142"/>
      <c r="G63" s="143"/>
      <c r="H63" s="144"/>
      <c r="I63" s="145"/>
      <c r="J63" s="144"/>
      <c r="K63" s="143"/>
      <c r="L63" s="146"/>
      <c r="M63" s="143">
        <v>5</v>
      </c>
      <c r="N63" s="144"/>
      <c r="O63" s="35">
        <f t="shared" si="13"/>
        <v>5</v>
      </c>
      <c r="P63" s="36">
        <f t="shared" si="11"/>
        <v>10</v>
      </c>
    </row>
    <row r="64" spans="2:16">
      <c r="B64" s="52" t="s">
        <v>213</v>
      </c>
      <c r="C64" s="147"/>
      <c r="D64" s="141"/>
      <c r="E64" s="141"/>
      <c r="F64" s="142"/>
      <c r="G64" s="143"/>
      <c r="H64" s="144"/>
      <c r="I64" s="145"/>
      <c r="J64" s="144"/>
      <c r="K64" s="143"/>
      <c r="L64" s="146"/>
      <c r="M64" s="143">
        <v>4</v>
      </c>
      <c r="N64" s="144"/>
      <c r="O64" s="35">
        <f t="shared" si="13"/>
        <v>4</v>
      </c>
      <c r="P64" s="36">
        <f t="shared" si="11"/>
        <v>8</v>
      </c>
    </row>
    <row r="65" spans="2:16">
      <c r="B65" s="52" t="s">
        <v>214</v>
      </c>
      <c r="C65" s="147"/>
      <c r="D65" s="141"/>
      <c r="E65" s="141"/>
      <c r="F65" s="142"/>
      <c r="G65" s="143">
        <v>1</v>
      </c>
      <c r="H65" s="144"/>
      <c r="I65" s="145">
        <v>1</v>
      </c>
      <c r="J65" s="144"/>
      <c r="K65" s="143"/>
      <c r="L65" s="146"/>
      <c r="M65" s="143"/>
      <c r="N65" s="144"/>
      <c r="O65" s="35">
        <f t="shared" si="13"/>
        <v>2</v>
      </c>
      <c r="P65" s="36">
        <f t="shared" si="11"/>
        <v>0.75</v>
      </c>
    </row>
    <row r="66" spans="2:16">
      <c r="B66" s="52" t="s">
        <v>215</v>
      </c>
      <c r="C66" s="133"/>
      <c r="D66" s="127"/>
      <c r="E66" s="127"/>
      <c r="F66" s="128"/>
      <c r="G66" s="129"/>
      <c r="H66" s="130"/>
      <c r="I66" s="131"/>
      <c r="J66" s="130"/>
      <c r="K66" s="129"/>
      <c r="L66" s="132"/>
      <c r="M66" s="129">
        <v>5</v>
      </c>
      <c r="N66" s="130"/>
      <c r="O66" s="35">
        <f>SUM(F66:N66)</f>
        <v>5</v>
      </c>
      <c r="P66" s="36">
        <f t="shared" ref="P66" si="14">(D66*$D$3)+(E66*$E$3)+(F66*$F$3)+(G66*$G$3)+(H66*$H$3)+(I66*$I$3)+(J66*$J$3)+(K66*$K$3)+(L66*$L$3)+(M66*$M$3)+(N66*$N$3)</f>
        <v>10</v>
      </c>
    </row>
    <row r="67" spans="2:16">
      <c r="B67" s="126"/>
      <c r="C67" s="133"/>
      <c r="D67" s="127"/>
      <c r="E67" s="127"/>
      <c r="F67" s="128"/>
      <c r="G67" s="129"/>
      <c r="H67" s="130"/>
      <c r="I67" s="131"/>
      <c r="J67" s="130"/>
      <c r="K67" s="129"/>
      <c r="L67" s="132"/>
      <c r="M67" s="129"/>
      <c r="N67" s="130"/>
      <c r="O67" s="35">
        <f>SUM(F67:N67)</f>
        <v>0</v>
      </c>
      <c r="P67" s="36">
        <f t="shared" si="11"/>
        <v>0</v>
      </c>
    </row>
    <row r="68" spans="2:16" ht="12" thickBot="1">
      <c r="B68" s="37" t="s">
        <v>21</v>
      </c>
      <c r="C68" s="37">
        <f t="shared" ref="C68:P68" si="15">SUM(C7:C67)</f>
        <v>0</v>
      </c>
      <c r="D68" s="37">
        <f t="shared" si="15"/>
        <v>0</v>
      </c>
      <c r="E68" s="37">
        <f t="shared" si="15"/>
        <v>0</v>
      </c>
      <c r="F68" s="37">
        <f t="shared" si="15"/>
        <v>322</v>
      </c>
      <c r="G68" s="37">
        <f t="shared" si="15"/>
        <v>3734</v>
      </c>
      <c r="H68" s="37">
        <f t="shared" si="15"/>
        <v>0</v>
      </c>
      <c r="I68" s="37">
        <f t="shared" si="15"/>
        <v>90</v>
      </c>
      <c r="J68" s="37">
        <f t="shared" si="15"/>
        <v>0</v>
      </c>
      <c r="K68" s="37">
        <f t="shared" si="15"/>
        <v>13</v>
      </c>
      <c r="L68" s="37">
        <f t="shared" si="15"/>
        <v>0</v>
      </c>
      <c r="M68" s="37">
        <f t="shared" si="15"/>
        <v>2665</v>
      </c>
      <c r="N68" s="37">
        <f t="shared" si="15"/>
        <v>0</v>
      </c>
      <c r="O68" s="37">
        <f t="shared" si="15"/>
        <v>6824</v>
      </c>
      <c r="P68" s="37">
        <f t="shared" si="15"/>
        <v>6353.7000000000016</v>
      </c>
    </row>
    <row r="69" spans="2:16">
      <c r="F69" s="38"/>
      <c r="G69" s="38"/>
      <c r="H69" s="38"/>
      <c r="I69" s="38"/>
      <c r="J69" s="38"/>
      <c r="K69" s="38"/>
      <c r="L69" s="38"/>
      <c r="M69" s="38"/>
      <c r="N69" s="38"/>
    </row>
    <row r="70" spans="2:16">
      <c r="B70" s="13"/>
      <c r="C70" s="13"/>
      <c r="D70" s="13"/>
      <c r="E70" s="13"/>
      <c r="F70" s="30"/>
      <c r="G70" s="30"/>
      <c r="H70" s="30"/>
      <c r="I70" s="30"/>
      <c r="J70" s="30"/>
      <c r="K70" s="30"/>
      <c r="L70" s="30"/>
      <c r="M70" s="30"/>
      <c r="N70" s="30"/>
      <c r="O70" s="13"/>
      <c r="P70" s="13"/>
    </row>
    <row r="71" spans="2:16" ht="12" thickBot="1">
      <c r="B71" s="32" t="s">
        <v>30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2:16">
      <c r="B72" s="52" t="s">
        <v>48</v>
      </c>
      <c r="C72" s="57"/>
      <c r="D72" s="48"/>
      <c r="E72" s="48"/>
      <c r="F72" s="49"/>
      <c r="G72" s="53">
        <v>1075</v>
      </c>
      <c r="H72" s="54"/>
      <c r="I72" s="55"/>
      <c r="J72" s="54">
        <v>19</v>
      </c>
      <c r="K72" s="53"/>
      <c r="L72" s="56">
        <v>342</v>
      </c>
      <c r="M72" s="53"/>
      <c r="N72" s="54"/>
      <c r="O72" s="35">
        <f>SUM(F72:N72)</f>
        <v>1436</v>
      </c>
      <c r="P72" s="36">
        <f t="shared" ref="P72:P74" si="16">(D72*$D$3)+(E72*$E$3)+(F72*$F$3)+(G72*$G$3)+(H72*$H$3)+(I72*$I$3)+(J72*$J$3)+(K72*$K$3)+(L72*$L$3)+(M72*$M$3)+(N72*$N$3)</f>
        <v>620.25</v>
      </c>
    </row>
    <row r="73" spans="2:16">
      <c r="B73" s="52"/>
      <c r="C73" s="47"/>
      <c r="D73" s="48"/>
      <c r="E73" s="48"/>
      <c r="F73" s="49"/>
      <c r="G73" s="53"/>
      <c r="H73" s="54"/>
      <c r="I73" s="55"/>
      <c r="J73" s="54"/>
      <c r="K73" s="53"/>
      <c r="L73" s="56"/>
      <c r="M73" s="53"/>
      <c r="N73" s="54"/>
      <c r="O73" s="35">
        <f>SUM(F73:N73)</f>
        <v>0</v>
      </c>
      <c r="P73" s="36">
        <f t="shared" si="16"/>
        <v>0</v>
      </c>
    </row>
    <row r="74" spans="2:16">
      <c r="B74" s="52"/>
      <c r="C74" s="47"/>
      <c r="D74" s="48"/>
      <c r="E74" s="48"/>
      <c r="F74" s="49"/>
      <c r="G74" s="53"/>
      <c r="H74" s="54"/>
      <c r="I74" s="55"/>
      <c r="J74" s="54"/>
      <c r="K74" s="53"/>
      <c r="L74" s="56"/>
      <c r="M74" s="53"/>
      <c r="N74" s="54"/>
      <c r="O74" s="35">
        <f>SUM(F74:N74)</f>
        <v>0</v>
      </c>
      <c r="P74" s="36">
        <f t="shared" si="16"/>
        <v>0</v>
      </c>
    </row>
    <row r="75" spans="2:16" ht="12" thickBot="1">
      <c r="B75" s="37" t="s">
        <v>21</v>
      </c>
      <c r="C75" s="37">
        <f>SUM(C72:C74)</f>
        <v>0</v>
      </c>
      <c r="D75" s="37">
        <f>SUM(D72:D74)</f>
        <v>0</v>
      </c>
      <c r="E75" s="37">
        <f>SUM(E72:E74)</f>
        <v>0</v>
      </c>
      <c r="F75" s="37">
        <f>SUM(F72:F74)</f>
        <v>0</v>
      </c>
      <c r="G75" s="37">
        <f>SUM(G72:G74)</f>
        <v>1075</v>
      </c>
      <c r="H75" s="37">
        <f t="shared" ref="H75:P75" si="17">SUM(H72:H74)</f>
        <v>0</v>
      </c>
      <c r="I75" s="37">
        <f t="shared" si="17"/>
        <v>0</v>
      </c>
      <c r="J75" s="37">
        <f t="shared" si="17"/>
        <v>19</v>
      </c>
      <c r="K75" s="37">
        <f t="shared" si="17"/>
        <v>0</v>
      </c>
      <c r="L75" s="37">
        <f t="shared" si="17"/>
        <v>342</v>
      </c>
      <c r="M75" s="37">
        <f t="shared" si="17"/>
        <v>0</v>
      </c>
      <c r="N75" s="37">
        <f t="shared" si="17"/>
        <v>0</v>
      </c>
      <c r="O75" s="39">
        <f t="shared" si="17"/>
        <v>1436</v>
      </c>
      <c r="P75" s="39">
        <f t="shared" si="17"/>
        <v>620.25</v>
      </c>
    </row>
    <row r="76" spans="2:16">
      <c r="G76" s="38"/>
    </row>
    <row r="77" spans="2:16">
      <c r="B77" s="13"/>
      <c r="C77" s="13"/>
      <c r="D77" s="13"/>
      <c r="E77" s="13"/>
      <c r="F77" s="30"/>
      <c r="G77" s="30"/>
      <c r="H77" s="30"/>
      <c r="I77" s="30"/>
      <c r="J77" s="30"/>
      <c r="K77" s="30"/>
      <c r="L77" s="30"/>
      <c r="M77" s="30"/>
      <c r="N77" s="30"/>
      <c r="O77" s="13"/>
      <c r="P77" s="13"/>
    </row>
    <row r="78" spans="2:16" ht="12" thickBot="1">
      <c r="B78" s="32" t="s">
        <v>72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2:16">
      <c r="B79" s="52" t="s">
        <v>153</v>
      </c>
      <c r="C79" s="57"/>
      <c r="D79" s="48"/>
      <c r="E79" s="48"/>
      <c r="F79" s="49"/>
      <c r="G79" s="53">
        <v>1211</v>
      </c>
      <c r="H79" s="54"/>
      <c r="I79" s="55">
        <v>2</v>
      </c>
      <c r="J79" s="54"/>
      <c r="K79" s="53"/>
      <c r="L79" s="56"/>
      <c r="M79" s="53">
        <v>6</v>
      </c>
      <c r="N79" s="54"/>
      <c r="O79" s="35">
        <f t="shared" ref="O79:O82" si="18">SUM(F79:N79)</f>
        <v>1219</v>
      </c>
      <c r="P79" s="36">
        <f t="shared" ref="P79:P82" si="19">(D79*$D$3)+(E79*$E$3)+(F79*$F$3)+(G79*$G$3)+(H79*$H$3)+(I79*$I$3)+(J79*$J$3)+(K79*$K$3)+(L79*$L$3)+(M79*$M$3)+(N79*$N$3)</f>
        <v>315.75</v>
      </c>
    </row>
    <row r="80" spans="2:16">
      <c r="B80" s="52" t="s">
        <v>154</v>
      </c>
      <c r="C80" s="47"/>
      <c r="D80" s="48"/>
      <c r="E80" s="48"/>
      <c r="F80" s="49"/>
      <c r="G80" s="53">
        <v>400</v>
      </c>
      <c r="H80" s="54"/>
      <c r="I80" s="55"/>
      <c r="J80" s="54"/>
      <c r="K80" s="53"/>
      <c r="L80" s="56"/>
      <c r="M80" s="53"/>
      <c r="N80" s="54"/>
      <c r="O80" s="35">
        <f t="shared" si="18"/>
        <v>400</v>
      </c>
      <c r="P80" s="36">
        <f t="shared" si="19"/>
        <v>100</v>
      </c>
    </row>
    <row r="81" spans="2:16">
      <c r="B81" s="52" t="s">
        <v>155</v>
      </c>
      <c r="C81" s="47"/>
      <c r="D81" s="48"/>
      <c r="E81" s="48"/>
      <c r="F81" s="49"/>
      <c r="G81" s="53">
        <v>238</v>
      </c>
      <c r="H81" s="54"/>
      <c r="I81" s="55"/>
      <c r="J81" s="54"/>
      <c r="K81" s="53"/>
      <c r="L81" s="56"/>
      <c r="M81" s="53"/>
      <c r="N81" s="54"/>
      <c r="O81" s="35">
        <f t="shared" si="18"/>
        <v>238</v>
      </c>
      <c r="P81" s="36">
        <f t="shared" si="19"/>
        <v>59.5</v>
      </c>
    </row>
    <row r="82" spans="2:16">
      <c r="B82" s="52"/>
      <c r="C82" s="47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 t="shared" si="18"/>
        <v>0</v>
      </c>
      <c r="P82" s="36">
        <f t="shared" si="19"/>
        <v>0</v>
      </c>
    </row>
    <row r="83" spans="2:16" ht="12" thickBot="1">
      <c r="B83" s="37" t="s">
        <v>21</v>
      </c>
      <c r="C83" s="37">
        <f t="shared" ref="C83:P83" si="20">SUM(C79:C82)</f>
        <v>0</v>
      </c>
      <c r="D83" s="37">
        <f t="shared" si="20"/>
        <v>0</v>
      </c>
      <c r="E83" s="37">
        <f t="shared" si="20"/>
        <v>0</v>
      </c>
      <c r="F83" s="37">
        <f t="shared" si="20"/>
        <v>0</v>
      </c>
      <c r="G83" s="37">
        <f t="shared" si="20"/>
        <v>1849</v>
      </c>
      <c r="H83" s="37">
        <f t="shared" si="20"/>
        <v>0</v>
      </c>
      <c r="I83" s="37">
        <f t="shared" si="20"/>
        <v>2</v>
      </c>
      <c r="J83" s="37">
        <f t="shared" si="20"/>
        <v>0</v>
      </c>
      <c r="K83" s="37">
        <f t="shared" si="20"/>
        <v>0</v>
      </c>
      <c r="L83" s="37">
        <f t="shared" si="20"/>
        <v>0</v>
      </c>
      <c r="M83" s="37">
        <f t="shared" si="20"/>
        <v>6</v>
      </c>
      <c r="N83" s="37">
        <f t="shared" si="20"/>
        <v>0</v>
      </c>
      <c r="O83" s="39">
        <f t="shared" si="20"/>
        <v>1857</v>
      </c>
      <c r="P83" s="39">
        <f t="shared" si="20"/>
        <v>475.25</v>
      </c>
    </row>
    <row r="84" spans="2:16">
      <c r="G84" s="38"/>
    </row>
    <row r="85" spans="2:16" ht="12.75">
      <c r="B85" s="2"/>
      <c r="C85" s="2"/>
      <c r="D85" s="2"/>
      <c r="E85" s="2"/>
      <c r="F85" s="43"/>
      <c r="G85" s="43"/>
      <c r="H85" s="43"/>
      <c r="I85" s="43"/>
      <c r="J85" s="43"/>
      <c r="K85" s="43"/>
      <c r="L85" s="43"/>
      <c r="M85" s="43"/>
      <c r="N85" s="43"/>
      <c r="O85" s="2"/>
      <c r="P85" s="2"/>
    </row>
    <row r="86" spans="2:16">
      <c r="M86" s="44" t="s">
        <v>21</v>
      </c>
      <c r="O86" s="45">
        <f>O83+O75+O68</f>
        <v>10117</v>
      </c>
      <c r="P86" s="46">
        <f>P83+P75+P68</f>
        <v>7449.2000000000016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43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2" thickBot="1">
      <c r="B13" s="32" t="s">
        <v>77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9" si="3">SUM(F14:N14)</f>
        <v>0</v>
      </c>
      <c r="P14" s="36">
        <f t="shared" ref="P14:P19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2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0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0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0</v>
      </c>
      <c r="P20" s="42">
        <f t="shared" si="5"/>
        <v>0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2" thickBot="1">
      <c r="B23" s="32" t="s">
        <v>42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/>
      <c r="C24" s="5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ref="O24:O31" si="6">SUM(F24:N24)</f>
        <v>0</v>
      </c>
      <c r="P24" s="36">
        <f t="shared" ref="P24:P31" si="7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2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5" spans="2:16" ht="12" thickBot="1">
      <c r="B35" s="32" t="s">
        <v>41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0</v>
      </c>
      <c r="P44" s="46">
        <f>P40+P20+P32+P10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5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22" sqref="B222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55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216</v>
      </c>
      <c r="C41" s="58"/>
      <c r="D41" s="48"/>
      <c r="E41" s="48"/>
      <c r="F41" s="49"/>
      <c r="G41" s="110">
        <v>25</v>
      </c>
      <c r="H41" s="116"/>
      <c r="I41" s="110">
        <v>2</v>
      </c>
      <c r="J41" s="48"/>
      <c r="K41" s="110"/>
      <c r="L41" s="116"/>
      <c r="M41" s="110"/>
      <c r="N41" s="116">
        <v>5</v>
      </c>
      <c r="O41" s="110">
        <f>SUM(F41:N41)+(E41*18)+(D41*9)</f>
        <v>32</v>
      </c>
      <c r="P41" s="36">
        <f t="shared" ref="P41:P106" si="11">(D41*$D$3)+(E41*$E$3)+(F41*$F$3)+(G41*$G$3)+(H41*$H$3)+(I41*$I$3)+(J41*$J$3)+(K41*$K$3)+(L41*$L$3)+(M41*$M$3)+(N41*$N$3)</f>
        <v>17.25</v>
      </c>
    </row>
    <row r="42" spans="1:16" ht="11.25" customHeight="1">
      <c r="A42" s="119"/>
      <c r="B42" s="183" t="s">
        <v>217</v>
      </c>
      <c r="C42" s="58"/>
      <c r="D42" s="48"/>
      <c r="E42" s="48"/>
      <c r="F42" s="49"/>
      <c r="G42" s="110">
        <v>698</v>
      </c>
      <c r="H42" s="116"/>
      <c r="I42" s="110">
        <v>2</v>
      </c>
      <c r="J42" s="48"/>
      <c r="K42" s="110">
        <v>25</v>
      </c>
      <c r="L42" s="116"/>
      <c r="M42" s="110"/>
      <c r="N42" s="116">
        <v>6</v>
      </c>
      <c r="O42" s="35">
        <f t="shared" ref="O42:O48" si="12">SUM(F42:N42)</f>
        <v>731</v>
      </c>
      <c r="P42" s="36">
        <f t="shared" si="11"/>
        <v>212.5</v>
      </c>
    </row>
    <row r="43" spans="1:16" ht="11.25" customHeight="1">
      <c r="A43" s="119"/>
      <c r="B43" s="183" t="s">
        <v>218</v>
      </c>
      <c r="C43" s="58"/>
      <c r="D43" s="48"/>
      <c r="E43" s="48"/>
      <c r="F43" s="49"/>
      <c r="G43" s="110"/>
      <c r="H43" s="116"/>
      <c r="I43" s="110"/>
      <c r="J43" s="48"/>
      <c r="K43" s="110">
        <v>1008</v>
      </c>
      <c r="L43" s="116"/>
      <c r="M43" s="110"/>
      <c r="N43" s="116">
        <v>200</v>
      </c>
      <c r="O43" s="35">
        <f t="shared" si="12"/>
        <v>1208</v>
      </c>
      <c r="P43" s="36">
        <f t="shared" si="11"/>
        <v>1408</v>
      </c>
    </row>
    <row r="44" spans="1:16" ht="11.25" customHeight="1">
      <c r="A44" s="119"/>
      <c r="B44" s="182" t="s">
        <v>219</v>
      </c>
      <c r="C44" s="58"/>
      <c r="D44" s="48"/>
      <c r="E44" s="48"/>
      <c r="F44" s="49"/>
      <c r="G44" s="110">
        <v>24</v>
      </c>
      <c r="H44" s="116"/>
      <c r="I44" s="110">
        <v>42</v>
      </c>
      <c r="J44" s="48"/>
      <c r="K44" s="110">
        <v>23</v>
      </c>
      <c r="L44" s="116"/>
      <c r="M44" s="110"/>
      <c r="N44" s="116">
        <v>21</v>
      </c>
      <c r="O44" s="35">
        <f t="shared" si="12"/>
        <v>110</v>
      </c>
      <c r="P44" s="36">
        <f t="shared" si="11"/>
        <v>92</v>
      </c>
    </row>
    <row r="45" spans="1:16" ht="11.25" customHeight="1">
      <c r="A45" s="119"/>
      <c r="B45" s="183" t="s">
        <v>220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16">
        <v>3</v>
      </c>
      <c r="O45" s="35">
        <f t="shared" si="12"/>
        <v>3</v>
      </c>
      <c r="P45" s="36">
        <f t="shared" si="11"/>
        <v>6</v>
      </c>
    </row>
    <row r="46" spans="1:16" ht="11.25" customHeight="1">
      <c r="A46" s="119"/>
      <c r="B46" s="182" t="s">
        <v>221</v>
      </c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16">
        <v>20</v>
      </c>
      <c r="O46" s="35">
        <f t="shared" si="12"/>
        <v>20</v>
      </c>
      <c r="P46" s="36">
        <f t="shared" si="11"/>
        <v>40</v>
      </c>
    </row>
    <row r="47" spans="1:16" ht="11.25" customHeight="1">
      <c r="A47" s="119"/>
      <c r="B47" s="183" t="s">
        <v>222</v>
      </c>
      <c r="C47" s="58"/>
      <c r="D47" s="48"/>
      <c r="E47" s="48"/>
      <c r="F47" s="49"/>
      <c r="G47" s="110">
        <v>2</v>
      </c>
      <c r="H47" s="116"/>
      <c r="I47" s="110"/>
      <c r="J47" s="48"/>
      <c r="K47" s="110">
        <v>18</v>
      </c>
      <c r="L47" s="116"/>
      <c r="M47" s="110"/>
      <c r="N47" s="116">
        <v>19</v>
      </c>
      <c r="O47" s="35">
        <f t="shared" si="12"/>
        <v>39</v>
      </c>
      <c r="P47" s="36">
        <f t="shared" si="11"/>
        <v>56.5</v>
      </c>
    </row>
    <row r="48" spans="1:16" ht="11.25" customHeight="1">
      <c r="A48" s="119"/>
      <c r="B48" s="182" t="s">
        <v>223</v>
      </c>
      <c r="C48" s="58"/>
      <c r="D48" s="48"/>
      <c r="E48" s="48"/>
      <c r="F48" s="49"/>
      <c r="G48" s="110">
        <v>2</v>
      </c>
      <c r="H48" s="116"/>
      <c r="I48" s="110"/>
      <c r="J48" s="48"/>
      <c r="K48" s="110">
        <v>1</v>
      </c>
      <c r="L48" s="116"/>
      <c r="M48" s="110"/>
      <c r="N48" s="116">
        <v>5</v>
      </c>
      <c r="O48" s="35">
        <f t="shared" si="12"/>
        <v>8</v>
      </c>
      <c r="P48" s="36">
        <f t="shared" si="11"/>
        <v>11.5</v>
      </c>
    </row>
    <row r="49" spans="1:16" ht="11.25" customHeight="1">
      <c r="A49" s="119"/>
      <c r="B49" s="183" t="s">
        <v>224</v>
      </c>
      <c r="C49" s="58"/>
      <c r="D49" s="48"/>
      <c r="E49" s="48">
        <v>4</v>
      </c>
      <c r="F49" s="49"/>
      <c r="G49" s="110">
        <v>2574</v>
      </c>
      <c r="H49" s="116"/>
      <c r="I49" s="110">
        <v>4</v>
      </c>
      <c r="J49" s="48"/>
      <c r="K49" s="110">
        <v>113</v>
      </c>
      <c r="L49" s="116"/>
      <c r="M49" s="110"/>
      <c r="N49" s="116">
        <v>75</v>
      </c>
      <c r="O49" s="35">
        <f>SUM(F49:N49)+(E49*18)+(D49*9)</f>
        <v>2838</v>
      </c>
      <c r="P49" s="36">
        <f t="shared" ref="P49:P73" si="13">(D49*$D$3)+(E49*$E$3)+(F49*$F$3)+(G49*$G$3)+(H49*$H$3)+(I49*$I$3)+(J49*$J$3)+(K49*$K$3)+(L49*$L$3)+(M49*$M$3)+(N49*$N$3)</f>
        <v>1196.5</v>
      </c>
    </row>
    <row r="50" spans="1:16" ht="11.25" customHeight="1">
      <c r="A50" s="119"/>
      <c r="B50" s="183" t="s">
        <v>225</v>
      </c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>
        <v>11</v>
      </c>
      <c r="O50" s="35">
        <f t="shared" ref="O50:O60" si="14">SUM(F50:N50)</f>
        <v>11</v>
      </c>
      <c r="P50" s="36">
        <f t="shared" si="13"/>
        <v>22</v>
      </c>
    </row>
    <row r="51" spans="1:16" ht="11.25" customHeight="1">
      <c r="A51" s="119"/>
      <c r="B51" s="182" t="s">
        <v>226</v>
      </c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16">
        <v>4</v>
      </c>
      <c r="O51" s="35">
        <f t="shared" si="14"/>
        <v>4</v>
      </c>
      <c r="P51" s="36">
        <f t="shared" si="13"/>
        <v>8</v>
      </c>
    </row>
    <row r="52" spans="1:16" ht="11.25" customHeight="1">
      <c r="A52" s="119"/>
      <c r="B52" s="183" t="s">
        <v>227</v>
      </c>
      <c r="C52" s="58"/>
      <c r="D52" s="48"/>
      <c r="E52" s="48"/>
      <c r="F52" s="49"/>
      <c r="G52" s="110">
        <v>5</v>
      </c>
      <c r="H52" s="116"/>
      <c r="I52" s="110"/>
      <c r="J52" s="48"/>
      <c r="K52" s="110"/>
      <c r="L52" s="116"/>
      <c r="M52" s="110"/>
      <c r="N52" s="116">
        <v>302</v>
      </c>
      <c r="O52" s="35">
        <f t="shared" si="14"/>
        <v>307</v>
      </c>
      <c r="P52" s="36">
        <f t="shared" si="13"/>
        <v>605.25</v>
      </c>
    </row>
    <row r="53" spans="1:16" ht="11.25" customHeight="1">
      <c r="A53" s="119"/>
      <c r="B53" s="182" t="s">
        <v>228</v>
      </c>
      <c r="C53" s="58"/>
      <c r="D53" s="48"/>
      <c r="E53" s="48"/>
      <c r="F53" s="49"/>
      <c r="G53" s="110">
        <v>87</v>
      </c>
      <c r="H53" s="116"/>
      <c r="I53" s="110"/>
      <c r="J53" s="48"/>
      <c r="K53" s="110">
        <v>108</v>
      </c>
      <c r="L53" s="116"/>
      <c r="M53" s="110"/>
      <c r="N53" s="116"/>
      <c r="O53" s="35">
        <f t="shared" si="14"/>
        <v>195</v>
      </c>
      <c r="P53" s="36">
        <f t="shared" si="13"/>
        <v>129.75</v>
      </c>
    </row>
    <row r="54" spans="1:16" ht="11.25" customHeight="1">
      <c r="A54" s="119"/>
      <c r="B54" s="183" t="s">
        <v>229</v>
      </c>
      <c r="C54" s="58"/>
      <c r="D54" s="48"/>
      <c r="E54" s="48"/>
      <c r="F54" s="49"/>
      <c r="G54" s="110">
        <v>13</v>
      </c>
      <c r="H54" s="116"/>
      <c r="I54" s="110">
        <v>2</v>
      </c>
      <c r="J54" s="48"/>
      <c r="K54" s="110">
        <v>3</v>
      </c>
      <c r="L54" s="116"/>
      <c r="M54" s="110"/>
      <c r="N54" s="116">
        <v>10</v>
      </c>
      <c r="O54" s="35">
        <f t="shared" si="14"/>
        <v>28</v>
      </c>
      <c r="P54" s="36">
        <f t="shared" si="13"/>
        <v>27.25</v>
      </c>
    </row>
    <row r="55" spans="1:16" ht="11.25" customHeight="1">
      <c r="A55" s="119"/>
      <c r="B55" s="182" t="s">
        <v>230</v>
      </c>
      <c r="C55" s="58"/>
      <c r="D55" s="48"/>
      <c r="E55" s="48">
        <v>1</v>
      </c>
      <c r="F55" s="49"/>
      <c r="G55" s="110"/>
      <c r="H55" s="116"/>
      <c r="I55" s="110"/>
      <c r="J55" s="48"/>
      <c r="K55" s="110"/>
      <c r="L55" s="116"/>
      <c r="M55" s="110"/>
      <c r="N55" s="116">
        <v>40</v>
      </c>
      <c r="O55" s="35">
        <f>SUM(F55:N55)+(E55*18)+(D55*9)</f>
        <v>58</v>
      </c>
      <c r="P55" s="36">
        <f t="shared" si="13"/>
        <v>152</v>
      </c>
    </row>
    <row r="56" spans="1:16" ht="11.25" customHeight="1">
      <c r="A56" s="119"/>
      <c r="B56" s="183" t="s">
        <v>231</v>
      </c>
      <c r="C56" s="58"/>
      <c r="D56" s="48"/>
      <c r="E56" s="48"/>
      <c r="F56" s="49"/>
      <c r="G56" s="110"/>
      <c r="H56" s="116"/>
      <c r="I56" s="110"/>
      <c r="J56" s="48"/>
      <c r="K56" s="110">
        <v>4</v>
      </c>
      <c r="L56" s="116"/>
      <c r="M56" s="110"/>
      <c r="N56" s="116">
        <v>5</v>
      </c>
      <c r="O56" s="35">
        <f t="shared" si="14"/>
        <v>9</v>
      </c>
      <c r="P56" s="36">
        <f t="shared" si="13"/>
        <v>14</v>
      </c>
    </row>
    <row r="57" spans="1:16" ht="11.25" customHeight="1">
      <c r="A57" s="119"/>
      <c r="B57" s="183" t="s">
        <v>232</v>
      </c>
      <c r="C57" s="58"/>
      <c r="D57" s="48"/>
      <c r="E57" s="48"/>
      <c r="F57" s="49"/>
      <c r="G57" s="110">
        <v>336</v>
      </c>
      <c r="H57" s="116"/>
      <c r="I57" s="110"/>
      <c r="J57" s="48"/>
      <c r="K57" s="110">
        <v>133</v>
      </c>
      <c r="L57" s="116"/>
      <c r="M57" s="110"/>
      <c r="N57" s="116">
        <v>49</v>
      </c>
      <c r="O57" s="35">
        <f t="shared" si="14"/>
        <v>518</v>
      </c>
      <c r="P57" s="36">
        <f t="shared" si="13"/>
        <v>315</v>
      </c>
    </row>
    <row r="58" spans="1:16" ht="11.25" customHeight="1">
      <c r="A58" s="119"/>
      <c r="B58" s="182" t="s">
        <v>233</v>
      </c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16">
        <v>2</v>
      </c>
      <c r="O58" s="35">
        <f t="shared" si="14"/>
        <v>2</v>
      </c>
      <c r="P58" s="36">
        <f t="shared" si="13"/>
        <v>4</v>
      </c>
    </row>
    <row r="59" spans="1:16" ht="11.25" customHeight="1">
      <c r="A59" s="119"/>
      <c r="B59" s="183" t="s">
        <v>234</v>
      </c>
      <c r="C59" s="58"/>
      <c r="D59" s="48"/>
      <c r="E59" s="48"/>
      <c r="F59" s="49"/>
      <c r="G59" s="110">
        <v>35</v>
      </c>
      <c r="H59" s="116"/>
      <c r="I59" s="110">
        <v>5</v>
      </c>
      <c r="J59" s="48"/>
      <c r="K59" s="110"/>
      <c r="L59" s="116"/>
      <c r="M59" s="110"/>
      <c r="N59" s="116">
        <v>1</v>
      </c>
      <c r="O59" s="35">
        <f t="shared" si="14"/>
        <v>41</v>
      </c>
      <c r="P59" s="36">
        <f t="shared" si="13"/>
        <v>13.25</v>
      </c>
    </row>
    <row r="60" spans="1:16" ht="11.25" customHeight="1">
      <c r="A60" s="119"/>
      <c r="B60" s="182" t="s">
        <v>235</v>
      </c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16">
        <v>1</v>
      </c>
      <c r="O60" s="35">
        <f t="shared" si="14"/>
        <v>1</v>
      </c>
      <c r="P60" s="36">
        <f t="shared" si="13"/>
        <v>2</v>
      </c>
    </row>
    <row r="61" spans="1:16" ht="11.25" customHeight="1">
      <c r="A61" s="119"/>
      <c r="B61" s="183" t="s">
        <v>236</v>
      </c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16">
        <v>5</v>
      </c>
      <c r="O61" s="35">
        <f t="shared" ref="O61:O62" si="15">SUM(F61:N61)</f>
        <v>5</v>
      </c>
      <c r="P61" s="36">
        <f t="shared" si="13"/>
        <v>10</v>
      </c>
    </row>
    <row r="62" spans="1:16" ht="11.25" customHeight="1">
      <c r="A62" s="119"/>
      <c r="B62" s="182" t="s">
        <v>237</v>
      </c>
      <c r="C62" s="58"/>
      <c r="D62" s="48"/>
      <c r="E62" s="48"/>
      <c r="F62" s="49"/>
      <c r="G62" s="110">
        <v>21</v>
      </c>
      <c r="H62" s="116"/>
      <c r="I62" s="110"/>
      <c r="J62" s="48"/>
      <c r="K62" s="110">
        <v>474</v>
      </c>
      <c r="L62" s="116"/>
      <c r="M62" s="110"/>
      <c r="N62" s="116">
        <v>10</v>
      </c>
      <c r="O62" s="35">
        <f t="shared" si="15"/>
        <v>505</v>
      </c>
      <c r="P62" s="36">
        <f t="shared" si="13"/>
        <v>499.25</v>
      </c>
    </row>
    <row r="63" spans="1:16" ht="11.25" customHeight="1">
      <c r="A63" s="119"/>
      <c r="B63" s="183" t="s">
        <v>238</v>
      </c>
      <c r="C63" s="58"/>
      <c r="D63" s="48"/>
      <c r="E63" s="48">
        <v>2</v>
      </c>
      <c r="F63" s="49"/>
      <c r="G63" s="110">
        <v>122</v>
      </c>
      <c r="H63" s="116"/>
      <c r="I63" s="110">
        <v>5</v>
      </c>
      <c r="J63" s="48"/>
      <c r="K63" s="110">
        <v>8</v>
      </c>
      <c r="L63" s="116"/>
      <c r="M63" s="110"/>
      <c r="N63" s="116">
        <v>66</v>
      </c>
      <c r="O63" s="35">
        <f>SUM(F63:N63)+(E63*18)+(D63*9)</f>
        <v>237</v>
      </c>
      <c r="P63" s="36">
        <f t="shared" si="13"/>
        <v>317</v>
      </c>
    </row>
    <row r="64" spans="1:16" ht="11.25" customHeight="1">
      <c r="A64" s="119"/>
      <c r="B64" s="183" t="s">
        <v>239</v>
      </c>
      <c r="C64" s="58"/>
      <c r="D64" s="48"/>
      <c r="E64" s="48"/>
      <c r="F64" s="49"/>
      <c r="G64" s="110">
        <v>4</v>
      </c>
      <c r="H64" s="116"/>
      <c r="I64" s="110"/>
      <c r="J64" s="48"/>
      <c r="K64" s="110"/>
      <c r="L64" s="116"/>
      <c r="M64" s="110"/>
      <c r="N64" s="116">
        <v>4</v>
      </c>
      <c r="O64" s="35">
        <f t="shared" ref="O64:O67" si="16">SUM(F64:N64)</f>
        <v>8</v>
      </c>
      <c r="P64" s="36">
        <f t="shared" si="13"/>
        <v>9</v>
      </c>
    </row>
    <row r="65" spans="1:16" ht="11.25" customHeight="1">
      <c r="A65" s="119"/>
      <c r="B65" s="182" t="s">
        <v>240</v>
      </c>
      <c r="C65" s="58"/>
      <c r="D65" s="48">
        <v>1</v>
      </c>
      <c r="E65" s="48"/>
      <c r="F65" s="49"/>
      <c r="G65" s="110"/>
      <c r="H65" s="116"/>
      <c r="I65" s="110"/>
      <c r="J65" s="48"/>
      <c r="K65" s="110"/>
      <c r="L65" s="116"/>
      <c r="M65" s="110"/>
      <c r="N65" s="116">
        <v>20</v>
      </c>
      <c r="O65" s="35">
        <f>SUM(F65:N65)+(E65*18)+(D65*9)</f>
        <v>29</v>
      </c>
      <c r="P65" s="36">
        <f t="shared" si="13"/>
        <v>76</v>
      </c>
    </row>
    <row r="66" spans="1:16" ht="11.25" customHeight="1">
      <c r="A66" s="119"/>
      <c r="B66" s="183" t="s">
        <v>241</v>
      </c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16">
        <v>7</v>
      </c>
      <c r="O66" s="35">
        <f t="shared" si="16"/>
        <v>7</v>
      </c>
      <c r="P66" s="36">
        <f t="shared" si="13"/>
        <v>14</v>
      </c>
    </row>
    <row r="67" spans="1:16" ht="11.25" customHeight="1">
      <c r="A67" s="119"/>
      <c r="B67" s="182" t="s">
        <v>242</v>
      </c>
      <c r="C67" s="58"/>
      <c r="D67" s="48"/>
      <c r="E67" s="48"/>
      <c r="F67" s="49"/>
      <c r="G67" s="110">
        <v>1133</v>
      </c>
      <c r="H67" s="116"/>
      <c r="I67" s="110"/>
      <c r="J67" s="48"/>
      <c r="K67" s="110"/>
      <c r="L67" s="116"/>
      <c r="M67" s="110"/>
      <c r="N67" s="116">
        <v>13</v>
      </c>
      <c r="O67" s="35">
        <f t="shared" si="16"/>
        <v>1146</v>
      </c>
      <c r="P67" s="36">
        <f t="shared" si="13"/>
        <v>309.25</v>
      </c>
    </row>
    <row r="68" spans="1:16" ht="11.25" customHeight="1">
      <c r="A68" s="119"/>
      <c r="B68" s="183" t="s">
        <v>243</v>
      </c>
      <c r="C68" s="58"/>
      <c r="D68" s="48"/>
      <c r="E68" s="48"/>
      <c r="F68" s="49"/>
      <c r="G68" s="110">
        <v>22</v>
      </c>
      <c r="H68" s="116"/>
      <c r="I68" s="110">
        <v>2</v>
      </c>
      <c r="J68" s="48"/>
      <c r="K68" s="110"/>
      <c r="L68" s="116"/>
      <c r="M68" s="110"/>
      <c r="N68" s="116">
        <v>2</v>
      </c>
      <c r="O68" s="35">
        <f t="shared" ref="O68:O69" si="17">SUM(F68:N68)</f>
        <v>26</v>
      </c>
      <c r="P68" s="36">
        <f t="shared" si="13"/>
        <v>10.5</v>
      </c>
    </row>
    <row r="69" spans="1:16" ht="11.25" customHeight="1">
      <c r="A69" s="119"/>
      <c r="B69" s="182" t="s">
        <v>244</v>
      </c>
      <c r="C69" s="58"/>
      <c r="D69" s="48"/>
      <c r="E69" s="48"/>
      <c r="F69" s="49"/>
      <c r="G69" s="110">
        <v>2</v>
      </c>
      <c r="H69" s="116"/>
      <c r="I69" s="110">
        <v>1</v>
      </c>
      <c r="J69" s="48"/>
      <c r="K69" s="110">
        <v>4</v>
      </c>
      <c r="L69" s="116"/>
      <c r="M69" s="110"/>
      <c r="N69" s="116">
        <v>9</v>
      </c>
      <c r="O69" s="35">
        <f t="shared" si="17"/>
        <v>16</v>
      </c>
      <c r="P69" s="36">
        <f t="shared" si="13"/>
        <v>23</v>
      </c>
    </row>
    <row r="70" spans="1:16" ht="11.25" customHeight="1">
      <c r="A70" s="119"/>
      <c r="B70" s="183" t="s">
        <v>245</v>
      </c>
      <c r="C70" s="58"/>
      <c r="D70" s="48"/>
      <c r="E70" s="48"/>
      <c r="F70" s="49"/>
      <c r="G70" s="110">
        <v>12</v>
      </c>
      <c r="H70" s="116"/>
      <c r="I70" s="110"/>
      <c r="J70" s="48"/>
      <c r="K70" s="110">
        <v>5</v>
      </c>
      <c r="L70" s="116"/>
      <c r="M70" s="110"/>
      <c r="N70" s="116"/>
      <c r="O70" s="35">
        <f t="shared" ref="O70:O73" si="18">SUM(F70:N70)</f>
        <v>17</v>
      </c>
      <c r="P70" s="36">
        <f t="shared" si="13"/>
        <v>8</v>
      </c>
    </row>
    <row r="71" spans="1:16" ht="11.25" customHeight="1">
      <c r="A71" s="119"/>
      <c r="B71" s="183" t="s">
        <v>246</v>
      </c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16">
        <v>1</v>
      </c>
      <c r="O71" s="35">
        <f t="shared" si="18"/>
        <v>1</v>
      </c>
      <c r="P71" s="36">
        <f t="shared" si="13"/>
        <v>2</v>
      </c>
    </row>
    <row r="72" spans="1:16" ht="11.25" customHeight="1">
      <c r="A72" s="119"/>
      <c r="B72" s="182" t="s">
        <v>247</v>
      </c>
      <c r="C72" s="58"/>
      <c r="D72" s="48"/>
      <c r="E72" s="48"/>
      <c r="F72" s="49"/>
      <c r="G72" s="110">
        <v>16</v>
      </c>
      <c r="H72" s="116"/>
      <c r="I72" s="110"/>
      <c r="J72" s="48"/>
      <c r="K72" s="110">
        <v>4</v>
      </c>
      <c r="L72" s="116"/>
      <c r="M72" s="110"/>
      <c r="N72" s="116">
        <v>4</v>
      </c>
      <c r="O72" s="35">
        <f t="shared" si="18"/>
        <v>24</v>
      </c>
      <c r="P72" s="36">
        <f t="shared" si="13"/>
        <v>16</v>
      </c>
    </row>
    <row r="73" spans="1:16" ht="11.25" customHeight="1">
      <c r="A73" s="119"/>
      <c r="B73" s="183" t="s">
        <v>248</v>
      </c>
      <c r="C73" s="58"/>
      <c r="D73" s="48"/>
      <c r="E73" s="48"/>
      <c r="F73" s="49"/>
      <c r="G73" s="110"/>
      <c r="H73" s="116"/>
      <c r="I73" s="110"/>
      <c r="J73" s="48"/>
      <c r="K73" s="110">
        <v>1</v>
      </c>
      <c r="L73" s="116"/>
      <c r="M73" s="110"/>
      <c r="N73" s="116"/>
      <c r="O73" s="35">
        <f t="shared" si="18"/>
        <v>1</v>
      </c>
      <c r="P73" s="36">
        <f t="shared" si="13"/>
        <v>1</v>
      </c>
    </row>
    <row r="74" spans="1:16" ht="11.25" customHeight="1">
      <c r="A74" s="119"/>
      <c r="B74" s="183" t="s">
        <v>249</v>
      </c>
      <c r="C74" s="58"/>
      <c r="D74" s="48"/>
      <c r="E74" s="48"/>
      <c r="F74" s="49"/>
      <c r="G74" s="110">
        <v>1</v>
      </c>
      <c r="H74" s="116"/>
      <c r="I74" s="110"/>
      <c r="J74" s="48"/>
      <c r="K74" s="110"/>
      <c r="L74" s="116"/>
      <c r="M74" s="110"/>
      <c r="N74" s="116"/>
      <c r="O74" s="35">
        <f t="shared" ref="O74:O78" si="19">SUM(F74:N74)</f>
        <v>1</v>
      </c>
      <c r="P74" s="36">
        <f t="shared" ref="P74:P80" si="20">(D74*$D$3)+(E74*$E$3)+(F74*$F$3)+(G74*$G$3)+(H74*$H$3)+(I74*$I$3)+(J74*$J$3)+(K74*$K$3)+(L74*$L$3)+(M74*$M$3)+(N74*$N$3)</f>
        <v>0.25</v>
      </c>
    </row>
    <row r="75" spans="1:16" ht="11.25" customHeight="1">
      <c r="A75" s="119"/>
      <c r="B75" s="183" t="s">
        <v>250</v>
      </c>
      <c r="C75" s="58"/>
      <c r="D75" s="48"/>
      <c r="E75" s="48"/>
      <c r="F75" s="49"/>
      <c r="G75" s="110">
        <v>9</v>
      </c>
      <c r="H75" s="116"/>
      <c r="I75" s="110">
        <v>8</v>
      </c>
      <c r="J75" s="48"/>
      <c r="K75" s="110">
        <v>0</v>
      </c>
      <c r="L75" s="116"/>
      <c r="M75" s="110"/>
      <c r="N75" s="116">
        <v>11</v>
      </c>
      <c r="O75" s="35">
        <f t="shared" si="19"/>
        <v>28</v>
      </c>
      <c r="P75" s="36">
        <f t="shared" si="20"/>
        <v>28.25</v>
      </c>
    </row>
    <row r="76" spans="1:16" ht="11.25" customHeight="1">
      <c r="A76" s="119"/>
      <c r="B76" s="182" t="s">
        <v>251</v>
      </c>
      <c r="C76" s="58"/>
      <c r="D76" s="48"/>
      <c r="E76" s="48"/>
      <c r="F76" s="49"/>
      <c r="G76" s="110">
        <v>3</v>
      </c>
      <c r="H76" s="116"/>
      <c r="I76" s="110"/>
      <c r="J76" s="48"/>
      <c r="K76" s="110"/>
      <c r="L76" s="116"/>
      <c r="M76" s="110"/>
      <c r="N76" s="116"/>
      <c r="O76" s="35">
        <f t="shared" si="19"/>
        <v>3</v>
      </c>
      <c r="P76" s="36">
        <f t="shared" si="20"/>
        <v>0.75</v>
      </c>
    </row>
    <row r="77" spans="1:16" ht="11.25" customHeight="1">
      <c r="A77" s="119"/>
      <c r="B77" s="183" t="s">
        <v>252</v>
      </c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16">
        <v>2</v>
      </c>
      <c r="O77" s="35">
        <f t="shared" si="19"/>
        <v>2</v>
      </c>
      <c r="P77" s="36">
        <f t="shared" si="20"/>
        <v>4</v>
      </c>
    </row>
    <row r="78" spans="1:16" ht="11.25" customHeight="1">
      <c r="A78" s="119"/>
      <c r="B78" s="182" t="s">
        <v>253</v>
      </c>
      <c r="C78" s="58"/>
      <c r="D78" s="48"/>
      <c r="E78" s="48"/>
      <c r="F78" s="49"/>
      <c r="G78" s="110">
        <v>19</v>
      </c>
      <c r="H78" s="116"/>
      <c r="I78" s="110"/>
      <c r="J78" s="48"/>
      <c r="K78" s="110">
        <v>3</v>
      </c>
      <c r="L78" s="116"/>
      <c r="M78" s="110"/>
      <c r="N78" s="116">
        <v>5</v>
      </c>
      <c r="O78" s="35">
        <f t="shared" si="19"/>
        <v>27</v>
      </c>
      <c r="P78" s="36">
        <f t="shared" si="20"/>
        <v>17.75</v>
      </c>
    </row>
    <row r="79" spans="1:16" ht="11.25" customHeight="1">
      <c r="A79" s="119"/>
      <c r="B79" s="183" t="s">
        <v>254</v>
      </c>
      <c r="C79" s="58"/>
      <c r="D79" s="48"/>
      <c r="E79" s="48"/>
      <c r="F79" s="49"/>
      <c r="G79" s="110">
        <v>63</v>
      </c>
      <c r="H79" s="116"/>
      <c r="I79" s="110"/>
      <c r="J79" s="48"/>
      <c r="K79" s="110"/>
      <c r="L79" s="116"/>
      <c r="M79" s="110"/>
      <c r="N79" s="116">
        <v>1</v>
      </c>
      <c r="O79" s="35">
        <f t="shared" ref="O79:O80" si="21">SUM(F79:N79)</f>
        <v>64</v>
      </c>
      <c r="P79" s="36">
        <f t="shared" si="20"/>
        <v>17.75</v>
      </c>
    </row>
    <row r="80" spans="1:16" ht="11.25" customHeight="1">
      <c r="A80" s="119"/>
      <c r="B80" s="182" t="s">
        <v>255</v>
      </c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16">
        <v>16</v>
      </c>
      <c r="O80" s="35">
        <f t="shared" si="21"/>
        <v>16</v>
      </c>
      <c r="P80" s="36">
        <f t="shared" si="20"/>
        <v>32</v>
      </c>
    </row>
    <row r="81" spans="1:16" ht="11.25" customHeight="1">
      <c r="A81" s="119"/>
      <c r="B81" s="183" t="s">
        <v>256</v>
      </c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16">
        <v>5</v>
      </c>
      <c r="O81" s="35">
        <f t="shared" ref="O81:O105" si="22">SUM(F81:N81)</f>
        <v>5</v>
      </c>
      <c r="P81" s="36">
        <f t="shared" si="11"/>
        <v>10</v>
      </c>
    </row>
    <row r="82" spans="1:16" ht="11.25" customHeight="1">
      <c r="A82" s="119"/>
      <c r="B82" s="183" t="s">
        <v>257</v>
      </c>
      <c r="C82" s="58"/>
      <c r="D82" s="48"/>
      <c r="E82" s="48"/>
      <c r="F82" s="49"/>
      <c r="G82" s="110"/>
      <c r="H82" s="116"/>
      <c r="I82" s="110"/>
      <c r="J82" s="48"/>
      <c r="K82" s="110">
        <v>10</v>
      </c>
      <c r="L82" s="116"/>
      <c r="M82" s="110"/>
      <c r="N82" s="116"/>
      <c r="O82" s="35">
        <f t="shared" si="22"/>
        <v>10</v>
      </c>
      <c r="P82" s="36">
        <f t="shared" si="11"/>
        <v>10</v>
      </c>
    </row>
    <row r="83" spans="1:16" ht="11.25" customHeight="1">
      <c r="A83" s="119"/>
      <c r="B83" s="182" t="s">
        <v>258</v>
      </c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16">
        <v>11</v>
      </c>
      <c r="O83" s="35">
        <f t="shared" si="22"/>
        <v>11</v>
      </c>
      <c r="P83" s="36">
        <f t="shared" si="11"/>
        <v>22</v>
      </c>
    </row>
    <row r="84" spans="1:16" ht="11.25" customHeight="1">
      <c r="A84" s="119"/>
      <c r="B84" s="183" t="s">
        <v>259</v>
      </c>
      <c r="C84" s="58"/>
      <c r="D84" s="48"/>
      <c r="E84" s="48"/>
      <c r="F84" s="49"/>
      <c r="G84" s="110"/>
      <c r="H84" s="116"/>
      <c r="I84" s="110">
        <v>1</v>
      </c>
      <c r="J84" s="48"/>
      <c r="K84" s="110"/>
      <c r="L84" s="116"/>
      <c r="M84" s="110"/>
      <c r="N84" s="116"/>
      <c r="O84" s="35">
        <f t="shared" si="22"/>
        <v>1</v>
      </c>
      <c r="P84" s="36">
        <f t="shared" si="11"/>
        <v>0.5</v>
      </c>
    </row>
    <row r="85" spans="1:16" ht="11.25" customHeight="1">
      <c r="A85" s="119"/>
      <c r="B85" s="182" t="s">
        <v>260</v>
      </c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16">
        <v>7</v>
      </c>
      <c r="O85" s="35">
        <f t="shared" si="22"/>
        <v>7</v>
      </c>
      <c r="P85" s="36">
        <f t="shared" si="11"/>
        <v>14</v>
      </c>
    </row>
    <row r="86" spans="1:16" ht="11.25" customHeight="1">
      <c r="A86" s="119"/>
      <c r="B86" s="183" t="s">
        <v>261</v>
      </c>
      <c r="C86" s="58"/>
      <c r="D86" s="48"/>
      <c r="E86" s="48"/>
      <c r="F86" s="49"/>
      <c r="G86" s="110"/>
      <c r="H86" s="116"/>
      <c r="I86" s="110"/>
      <c r="J86" s="48"/>
      <c r="K86" s="110">
        <v>2</v>
      </c>
      <c r="L86" s="116"/>
      <c r="M86" s="110"/>
      <c r="N86" s="116">
        <v>1</v>
      </c>
      <c r="O86" s="35">
        <f t="shared" ref="O86:O87" si="23">SUM(F86:N86)</f>
        <v>3</v>
      </c>
      <c r="P86" s="36">
        <f t="shared" si="11"/>
        <v>4</v>
      </c>
    </row>
    <row r="87" spans="1:16" ht="11.25" customHeight="1">
      <c r="A87" s="119"/>
      <c r="B87" s="182" t="s">
        <v>262</v>
      </c>
      <c r="C87" s="58"/>
      <c r="D87" s="48"/>
      <c r="E87" s="48"/>
      <c r="F87" s="49"/>
      <c r="G87" s="110"/>
      <c r="H87" s="116"/>
      <c r="I87" s="110"/>
      <c r="J87" s="48"/>
      <c r="K87" s="110">
        <v>1</v>
      </c>
      <c r="L87" s="116"/>
      <c r="M87" s="110"/>
      <c r="N87" s="116">
        <v>3</v>
      </c>
      <c r="O87" s="35">
        <f t="shared" si="23"/>
        <v>4</v>
      </c>
      <c r="P87" s="36">
        <f t="shared" si="11"/>
        <v>7</v>
      </c>
    </row>
    <row r="88" spans="1:16" ht="11.25" customHeight="1">
      <c r="A88" s="119"/>
      <c r="B88" s="183" t="s">
        <v>263</v>
      </c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16">
        <v>4</v>
      </c>
      <c r="O88" s="35">
        <f t="shared" ref="O88:O92" si="24">SUM(F88:N88)</f>
        <v>4</v>
      </c>
      <c r="P88" s="36">
        <f t="shared" ref="P88:P94" si="25">(D88*$D$3)+(E88*$E$3)+(F88*$F$3)+(G88*$G$3)+(H88*$H$3)+(I88*$I$3)+(J88*$J$3)+(K88*$K$3)+(L88*$L$3)+(M88*$M$3)+(N88*$N$3)</f>
        <v>8</v>
      </c>
    </row>
    <row r="89" spans="1:16" ht="11.25" customHeight="1">
      <c r="A89" s="119"/>
      <c r="B89" s="183" t="s">
        <v>264</v>
      </c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16">
        <v>20</v>
      </c>
      <c r="O89" s="35">
        <f t="shared" si="24"/>
        <v>20</v>
      </c>
      <c r="P89" s="36">
        <f t="shared" si="25"/>
        <v>40</v>
      </c>
    </row>
    <row r="90" spans="1:16" ht="11.25" customHeight="1">
      <c r="A90" s="119"/>
      <c r="B90" s="182" t="s">
        <v>265</v>
      </c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16">
        <v>9</v>
      </c>
      <c r="O90" s="35">
        <f t="shared" si="24"/>
        <v>9</v>
      </c>
      <c r="P90" s="36">
        <f t="shared" si="25"/>
        <v>18</v>
      </c>
    </row>
    <row r="91" spans="1:16" ht="11.25" customHeight="1">
      <c r="A91" s="119"/>
      <c r="B91" s="183" t="s">
        <v>266</v>
      </c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16">
        <v>3</v>
      </c>
      <c r="O91" s="35">
        <f t="shared" si="24"/>
        <v>3</v>
      </c>
      <c r="P91" s="36">
        <f t="shared" si="25"/>
        <v>6</v>
      </c>
    </row>
    <row r="92" spans="1:16" ht="11.25" customHeight="1">
      <c r="A92" s="119"/>
      <c r="B92" s="182" t="s">
        <v>267</v>
      </c>
      <c r="C92" s="58"/>
      <c r="D92" s="48"/>
      <c r="E92" s="48"/>
      <c r="F92" s="49"/>
      <c r="G92" s="110">
        <v>2</v>
      </c>
      <c r="H92" s="116"/>
      <c r="I92" s="110"/>
      <c r="J92" s="48"/>
      <c r="K92" s="110">
        <v>1</v>
      </c>
      <c r="L92" s="116"/>
      <c r="M92" s="110"/>
      <c r="N92" s="116">
        <v>4</v>
      </c>
      <c r="O92" s="35">
        <f t="shared" si="24"/>
        <v>7</v>
      </c>
      <c r="P92" s="36">
        <f t="shared" si="25"/>
        <v>9.5</v>
      </c>
    </row>
    <row r="93" spans="1:16" ht="11.25" customHeight="1">
      <c r="A93" s="119"/>
      <c r="B93" s="183" t="s">
        <v>268</v>
      </c>
      <c r="C93" s="58"/>
      <c r="D93" s="48"/>
      <c r="E93" s="48"/>
      <c r="F93" s="49"/>
      <c r="G93" s="110"/>
      <c r="H93" s="116"/>
      <c r="I93" s="110"/>
      <c r="J93" s="48"/>
      <c r="K93" s="110">
        <v>654</v>
      </c>
      <c r="L93" s="116"/>
      <c r="M93" s="110"/>
      <c r="N93" s="116">
        <v>64</v>
      </c>
      <c r="O93" s="35">
        <f t="shared" ref="O93:O94" si="26">SUM(F93:N93)</f>
        <v>718</v>
      </c>
      <c r="P93" s="36">
        <f t="shared" si="25"/>
        <v>782</v>
      </c>
    </row>
    <row r="94" spans="1:16" ht="11.25" customHeight="1">
      <c r="A94" s="119"/>
      <c r="B94" s="182" t="s">
        <v>269</v>
      </c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16">
        <v>11</v>
      </c>
      <c r="O94" s="35">
        <f t="shared" si="26"/>
        <v>11</v>
      </c>
      <c r="P94" s="36">
        <f t="shared" si="25"/>
        <v>22</v>
      </c>
    </row>
    <row r="95" spans="1:16" ht="11.25" customHeight="1">
      <c r="A95" s="119"/>
      <c r="B95" s="183" t="s">
        <v>270</v>
      </c>
      <c r="C95" s="58"/>
      <c r="D95" s="48"/>
      <c r="E95" s="48"/>
      <c r="F95" s="49"/>
      <c r="G95" s="110">
        <v>1</v>
      </c>
      <c r="H95" s="116"/>
      <c r="I95" s="110">
        <v>5</v>
      </c>
      <c r="J95" s="48"/>
      <c r="K95" s="110"/>
      <c r="L95" s="116"/>
      <c r="M95" s="110"/>
      <c r="N95" s="116">
        <v>3</v>
      </c>
      <c r="O95" s="35">
        <f t="shared" ref="O95:O99" si="27">SUM(F95:N95)</f>
        <v>9</v>
      </c>
      <c r="P95" s="36">
        <f t="shared" ref="P95:P101" si="28">(D95*$D$3)+(E95*$E$3)+(F95*$F$3)+(G95*$G$3)+(H95*$H$3)+(I95*$I$3)+(J95*$J$3)+(K95*$K$3)+(L95*$L$3)+(M95*$M$3)+(N95*$N$3)</f>
        <v>8.75</v>
      </c>
    </row>
    <row r="96" spans="1:16" ht="11.25" customHeight="1">
      <c r="A96" s="119"/>
      <c r="B96" s="183" t="s">
        <v>271</v>
      </c>
      <c r="C96" s="58"/>
      <c r="D96" s="48"/>
      <c r="E96" s="48">
        <v>1</v>
      </c>
      <c r="F96" s="49"/>
      <c r="G96" s="110">
        <v>401</v>
      </c>
      <c r="H96" s="116"/>
      <c r="I96" s="110">
        <v>12</v>
      </c>
      <c r="J96" s="48"/>
      <c r="K96" s="110">
        <v>204</v>
      </c>
      <c r="L96" s="116"/>
      <c r="M96" s="110"/>
      <c r="N96" s="116">
        <v>150</v>
      </c>
      <c r="O96" s="35">
        <f>SUM(F96:N96)+(E96*18)+(D96*9)</f>
        <v>785</v>
      </c>
      <c r="P96" s="36">
        <f t="shared" si="28"/>
        <v>682.25</v>
      </c>
    </row>
    <row r="97" spans="1:16" ht="11.25" customHeight="1">
      <c r="A97" s="119"/>
      <c r="B97" s="182" t="s">
        <v>272</v>
      </c>
      <c r="C97" s="58"/>
      <c r="D97" s="48"/>
      <c r="E97" s="48"/>
      <c r="F97" s="49"/>
      <c r="G97" s="110">
        <v>8</v>
      </c>
      <c r="H97" s="116"/>
      <c r="I97" s="110">
        <v>2</v>
      </c>
      <c r="J97" s="48"/>
      <c r="K97" s="110">
        <v>1</v>
      </c>
      <c r="L97" s="116"/>
      <c r="M97" s="110"/>
      <c r="N97" s="116">
        <v>84</v>
      </c>
      <c r="O97" s="35">
        <f t="shared" si="27"/>
        <v>95</v>
      </c>
      <c r="P97" s="36">
        <f t="shared" si="28"/>
        <v>172</v>
      </c>
    </row>
    <row r="98" spans="1:16" ht="11.25" customHeight="1">
      <c r="A98" s="119"/>
      <c r="B98" s="183" t="s">
        <v>273</v>
      </c>
      <c r="C98" s="58"/>
      <c r="D98" s="48"/>
      <c r="E98" s="48"/>
      <c r="F98" s="49"/>
      <c r="G98" s="110">
        <v>17</v>
      </c>
      <c r="H98" s="116"/>
      <c r="I98" s="110"/>
      <c r="J98" s="48"/>
      <c r="K98" s="110">
        <v>13</v>
      </c>
      <c r="L98" s="116"/>
      <c r="M98" s="110"/>
      <c r="N98" s="116">
        <v>16</v>
      </c>
      <c r="O98" s="35">
        <f t="shared" si="27"/>
        <v>46</v>
      </c>
      <c r="P98" s="36">
        <f t="shared" si="28"/>
        <v>49.25</v>
      </c>
    </row>
    <row r="99" spans="1:16" ht="11.25" customHeight="1">
      <c r="A99" s="119"/>
      <c r="B99" s="182" t="s">
        <v>274</v>
      </c>
      <c r="C99" s="58"/>
      <c r="D99" s="48"/>
      <c r="E99" s="48"/>
      <c r="F99" s="49"/>
      <c r="G99" s="110">
        <v>3</v>
      </c>
      <c r="H99" s="116"/>
      <c r="I99" s="110"/>
      <c r="J99" s="48"/>
      <c r="K99" s="110">
        <v>1</v>
      </c>
      <c r="L99" s="116"/>
      <c r="M99" s="110"/>
      <c r="N99" s="116">
        <v>1</v>
      </c>
      <c r="O99" s="35">
        <f t="shared" si="27"/>
        <v>5</v>
      </c>
      <c r="P99" s="36">
        <f t="shared" si="28"/>
        <v>3.75</v>
      </c>
    </row>
    <row r="100" spans="1:16" ht="11.25" customHeight="1">
      <c r="A100" s="119"/>
      <c r="B100" s="183" t="s">
        <v>275</v>
      </c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16">
        <v>1</v>
      </c>
      <c r="O100" s="35">
        <f t="shared" ref="O100:O101" si="29">SUM(F100:N100)</f>
        <v>1</v>
      </c>
      <c r="P100" s="36">
        <f t="shared" si="28"/>
        <v>2</v>
      </c>
    </row>
    <row r="101" spans="1:16" ht="11.25" customHeight="1">
      <c r="A101" s="119"/>
      <c r="B101" s="182" t="s">
        <v>276</v>
      </c>
      <c r="C101" s="58"/>
      <c r="D101" s="48"/>
      <c r="E101" s="48"/>
      <c r="F101" s="49"/>
      <c r="G101" s="110"/>
      <c r="H101" s="116"/>
      <c r="I101" s="110"/>
      <c r="J101" s="48"/>
      <c r="K101" s="110">
        <v>1</v>
      </c>
      <c r="L101" s="116"/>
      <c r="M101" s="110"/>
      <c r="N101" s="116">
        <v>1</v>
      </c>
      <c r="O101" s="35">
        <f t="shared" si="29"/>
        <v>2</v>
      </c>
      <c r="P101" s="36">
        <f t="shared" si="28"/>
        <v>3</v>
      </c>
    </row>
    <row r="102" spans="1:16" ht="11.25" customHeight="1">
      <c r="A102" s="119"/>
      <c r="B102" s="183" t="s">
        <v>277</v>
      </c>
      <c r="C102" s="58"/>
      <c r="D102" s="48"/>
      <c r="E102" s="48"/>
      <c r="F102" s="49"/>
      <c r="G102" s="110">
        <v>2</v>
      </c>
      <c r="H102" s="116"/>
      <c r="I102" s="110"/>
      <c r="J102" s="48"/>
      <c r="K102" s="110"/>
      <c r="L102" s="116"/>
      <c r="M102" s="110"/>
      <c r="N102" s="116">
        <v>10</v>
      </c>
      <c r="O102" s="35">
        <f t="shared" si="22"/>
        <v>12</v>
      </c>
      <c r="P102" s="36">
        <f t="shared" si="11"/>
        <v>20.5</v>
      </c>
    </row>
    <row r="103" spans="1:16" ht="11.25" customHeight="1">
      <c r="A103" s="119"/>
      <c r="B103" s="183" t="s">
        <v>278</v>
      </c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16">
        <v>3</v>
      </c>
      <c r="O103" s="35">
        <f t="shared" si="22"/>
        <v>3</v>
      </c>
      <c r="P103" s="36">
        <f t="shared" si="11"/>
        <v>6</v>
      </c>
    </row>
    <row r="104" spans="1:16" ht="11.25" customHeight="1">
      <c r="A104" s="119"/>
      <c r="B104" s="182" t="s">
        <v>279</v>
      </c>
      <c r="C104" s="58"/>
      <c r="D104" s="48"/>
      <c r="E104" s="48"/>
      <c r="F104" s="49"/>
      <c r="G104" s="110">
        <v>51</v>
      </c>
      <c r="H104" s="116"/>
      <c r="I104" s="110">
        <v>1</v>
      </c>
      <c r="J104" s="48"/>
      <c r="K104" s="110"/>
      <c r="L104" s="116"/>
      <c r="M104" s="110"/>
      <c r="N104" s="116">
        <v>3</v>
      </c>
      <c r="O104" s="35">
        <f t="shared" si="22"/>
        <v>55</v>
      </c>
      <c r="P104" s="36">
        <f t="shared" si="11"/>
        <v>19.25</v>
      </c>
    </row>
    <row r="105" spans="1:16" ht="11.25" customHeight="1">
      <c r="A105" s="119"/>
      <c r="B105" s="183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16"/>
      <c r="O105" s="35">
        <f t="shared" si="22"/>
        <v>0</v>
      </c>
      <c r="P105" s="36">
        <f t="shared" si="11"/>
        <v>0</v>
      </c>
    </row>
    <row r="106" spans="1:16" ht="11.25" customHeight="1">
      <c r="A106" s="119"/>
      <c r="B106" s="183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16"/>
      <c r="O106" s="35">
        <f t="shared" ref="O106" si="30">SUM(F106:N106)</f>
        <v>0</v>
      </c>
      <c r="P106" s="36">
        <f t="shared" si="11"/>
        <v>0</v>
      </c>
    </row>
    <row r="107" spans="1:16" ht="12" thickBot="1">
      <c r="B107" s="37"/>
      <c r="C107" s="40">
        <f t="shared" ref="C107:P107" si="31">SUM(C41:C106)</f>
        <v>0</v>
      </c>
      <c r="D107" s="40">
        <f t="shared" si="31"/>
        <v>1</v>
      </c>
      <c r="E107" s="40">
        <f t="shared" si="31"/>
        <v>8</v>
      </c>
      <c r="F107" s="40">
        <f t="shared" si="31"/>
        <v>0</v>
      </c>
      <c r="G107" s="40">
        <f t="shared" si="31"/>
        <v>5713</v>
      </c>
      <c r="H107" s="40">
        <f t="shared" si="31"/>
        <v>0</v>
      </c>
      <c r="I107" s="40">
        <f t="shared" si="31"/>
        <v>94</v>
      </c>
      <c r="J107" s="40">
        <f t="shared" si="31"/>
        <v>0</v>
      </c>
      <c r="K107" s="40">
        <f t="shared" si="31"/>
        <v>2823</v>
      </c>
      <c r="L107" s="40">
        <f t="shared" si="31"/>
        <v>0</v>
      </c>
      <c r="M107" s="40">
        <f t="shared" si="31"/>
        <v>0</v>
      </c>
      <c r="N107" s="40">
        <f t="shared" si="31"/>
        <v>1369</v>
      </c>
      <c r="O107" s="41">
        <f t="shared" si="31"/>
        <v>10152</v>
      </c>
      <c r="P107" s="42">
        <f t="shared" si="31"/>
        <v>7648.25</v>
      </c>
    </row>
    <row r="108" spans="1:16">
      <c r="G108" s="38"/>
    </row>
    <row r="109" spans="1:16">
      <c r="G109" s="38"/>
    </row>
    <row r="110" spans="1:16" ht="12" thickBot="1">
      <c r="B110" s="32" t="s">
        <v>51</v>
      </c>
      <c r="C110" s="32"/>
      <c r="D110" s="32"/>
      <c r="E110" s="32"/>
      <c r="F110" s="33"/>
      <c r="G110" s="33"/>
      <c r="H110" s="33"/>
      <c r="I110" s="33"/>
      <c r="J110" s="33"/>
      <c r="K110" s="33"/>
      <c r="L110" s="33"/>
      <c r="M110" s="33"/>
      <c r="N110" s="33"/>
      <c r="O110" s="34"/>
      <c r="P110" s="34"/>
    </row>
    <row r="111" spans="1:16" ht="11.25" customHeight="1">
      <c r="A111" s="119"/>
      <c r="B111" s="183" t="s">
        <v>106</v>
      </c>
      <c r="C111" s="58"/>
      <c r="D111" s="48"/>
      <c r="E111" s="48"/>
      <c r="F111" s="49"/>
      <c r="G111" s="110">
        <v>22</v>
      </c>
      <c r="H111" s="116"/>
      <c r="I111" s="110"/>
      <c r="J111" s="48"/>
      <c r="K111" s="110"/>
      <c r="L111" s="116"/>
      <c r="M111" s="110"/>
      <c r="N111" s="116">
        <v>7</v>
      </c>
      <c r="O111" s="35">
        <f>SUM(F111:N111)+(E111*18)+(D111*9)</f>
        <v>29</v>
      </c>
      <c r="P111" s="36">
        <f t="shared" ref="P111:P114" si="32">(D111*$D$3)+(E111*$E$3)+(F111*$F$3)+(G111*$G$3)+(H111*$H$3)+(I111*$I$3)+(J111*$J$3)+(K111*$K$3)+(L111*$L$3)+(M111*$M$3)+(N111*$N$3)</f>
        <v>19.5</v>
      </c>
    </row>
    <row r="112" spans="1:16" ht="11.25" customHeight="1">
      <c r="A112" s="119"/>
      <c r="B112" s="182" t="s">
        <v>107</v>
      </c>
      <c r="C112" s="58"/>
      <c r="D112" s="48"/>
      <c r="E112" s="48"/>
      <c r="F112" s="49"/>
      <c r="G112" s="110">
        <v>3</v>
      </c>
      <c r="H112" s="116"/>
      <c r="I112" s="110"/>
      <c r="J112" s="48"/>
      <c r="K112" s="110"/>
      <c r="L112" s="116"/>
      <c r="M112" s="110"/>
      <c r="N112" s="116"/>
      <c r="O112" s="35">
        <f t="shared" ref="O112:O114" si="33">SUM(F112:N112)</f>
        <v>3</v>
      </c>
      <c r="P112" s="36">
        <f t="shared" si="32"/>
        <v>0.75</v>
      </c>
    </row>
    <row r="113" spans="1:16" ht="11.25" customHeight="1">
      <c r="A113" s="119"/>
      <c r="B113" s="183" t="s">
        <v>108</v>
      </c>
      <c r="C113" s="58"/>
      <c r="D113" s="48"/>
      <c r="E113" s="48"/>
      <c r="F113" s="49"/>
      <c r="G113" s="110">
        <v>3</v>
      </c>
      <c r="H113" s="116"/>
      <c r="I113" s="110"/>
      <c r="J113" s="48"/>
      <c r="K113" s="110">
        <v>9</v>
      </c>
      <c r="L113" s="116"/>
      <c r="M113" s="110"/>
      <c r="N113" s="116">
        <v>9</v>
      </c>
      <c r="O113" s="35">
        <f t="shared" ref="O113" si="34">SUM(F113:N113)</f>
        <v>21</v>
      </c>
      <c r="P113" s="36">
        <f t="shared" si="32"/>
        <v>27.75</v>
      </c>
    </row>
    <row r="114" spans="1:16" ht="11.25" customHeight="1">
      <c r="A114" s="119"/>
      <c r="B114" s="183" t="s">
        <v>109</v>
      </c>
      <c r="C114" s="58"/>
      <c r="D114" s="48"/>
      <c r="E114" s="48"/>
      <c r="F114" s="49">
        <v>7</v>
      </c>
      <c r="G114" s="110"/>
      <c r="H114" s="116"/>
      <c r="I114" s="110"/>
      <c r="J114" s="48"/>
      <c r="K114" s="110"/>
      <c r="L114" s="116"/>
      <c r="M114" s="110"/>
      <c r="N114" s="116"/>
      <c r="O114" s="35">
        <f t="shared" si="33"/>
        <v>7</v>
      </c>
      <c r="P114" s="36">
        <f t="shared" si="32"/>
        <v>0.70000000000000007</v>
      </c>
    </row>
    <row r="115" spans="1:16" ht="12" thickBot="1">
      <c r="B115" s="37" t="s">
        <v>21</v>
      </c>
      <c r="C115" s="37">
        <f t="shared" ref="C115:P115" si="35">SUM(C111:C114)</f>
        <v>0</v>
      </c>
      <c r="D115" s="37">
        <f t="shared" si="35"/>
        <v>0</v>
      </c>
      <c r="E115" s="37">
        <f t="shared" si="35"/>
        <v>0</v>
      </c>
      <c r="F115" s="37">
        <f t="shared" si="35"/>
        <v>7</v>
      </c>
      <c r="G115" s="122">
        <f t="shared" si="35"/>
        <v>28</v>
      </c>
      <c r="H115" s="122">
        <f t="shared" si="35"/>
        <v>0</v>
      </c>
      <c r="I115" s="40">
        <f t="shared" si="35"/>
        <v>0</v>
      </c>
      <c r="J115" s="40">
        <f t="shared" si="35"/>
        <v>0</v>
      </c>
      <c r="K115" s="40">
        <f t="shared" si="35"/>
        <v>9</v>
      </c>
      <c r="L115" s="40">
        <f t="shared" si="35"/>
        <v>0</v>
      </c>
      <c r="M115" s="40">
        <f t="shared" si="35"/>
        <v>0</v>
      </c>
      <c r="N115" s="40">
        <f t="shared" si="35"/>
        <v>16</v>
      </c>
      <c r="O115" s="41">
        <f t="shared" si="35"/>
        <v>60</v>
      </c>
      <c r="P115" s="42">
        <f t="shared" si="35"/>
        <v>48.7</v>
      </c>
    </row>
    <row r="116" spans="1:16">
      <c r="B116" s="44"/>
      <c r="C116" s="44"/>
      <c r="D116" s="44"/>
      <c r="E116" s="44"/>
      <c r="F116" s="44"/>
      <c r="G116" s="45"/>
      <c r="H116" s="45"/>
      <c r="I116" s="45"/>
      <c r="J116" s="45"/>
      <c r="K116" s="45"/>
      <c r="L116" s="45"/>
      <c r="M116" s="45"/>
      <c r="N116" s="45"/>
      <c r="O116" s="50"/>
      <c r="P116" s="51"/>
    </row>
    <row r="117" spans="1:16" hidden="1">
      <c r="B117" s="44"/>
      <c r="C117" s="44"/>
      <c r="D117" s="44"/>
      <c r="E117" s="44"/>
      <c r="F117" s="44"/>
      <c r="G117" s="45"/>
      <c r="H117" s="45"/>
      <c r="I117" s="45"/>
      <c r="J117" s="45"/>
      <c r="K117" s="45"/>
      <c r="L117" s="45"/>
      <c r="M117" s="45"/>
      <c r="N117" s="45"/>
      <c r="O117" s="50"/>
      <c r="P117" s="51"/>
    </row>
    <row r="118" spans="1:16" ht="12" hidden="1" thickBot="1">
      <c r="B118" s="32" t="s">
        <v>85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1:16" hidden="1">
      <c r="B119" s="52" t="s">
        <v>75</v>
      </c>
      <c r="C119" s="48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>SUM(F119:N119)</f>
        <v>0</v>
      </c>
      <c r="P119" s="36">
        <f t="shared" ref="P119:P120" si="36">(D119*$D$3)+(E119*$E$3)+(F119*$F$3)+(G119*$G$3)+(H119*$H$3)+(I119*$I$3)+(J119*$J$3)+(K119*$K$3)+(L119*$L$3)+(M119*$M$3)+(N119*$N$3)</f>
        <v>0</v>
      </c>
    </row>
    <row r="120" spans="1:16" hidden="1">
      <c r="B120" s="52"/>
      <c r="C120" s="58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>SUM(F120:N120)</f>
        <v>0</v>
      </c>
      <c r="P120" s="36">
        <f t="shared" si="36"/>
        <v>0</v>
      </c>
    </row>
    <row r="121" spans="1:16" ht="12" hidden="1" thickBot="1">
      <c r="B121" s="37" t="s">
        <v>21</v>
      </c>
      <c r="C121" s="37">
        <f t="shared" ref="C121:D121" si="37">SUM(C120:C120)</f>
        <v>0</v>
      </c>
      <c r="D121" s="37">
        <f t="shared" si="37"/>
        <v>0</v>
      </c>
      <c r="E121" s="41">
        <f t="shared" ref="E121:N121" si="38">SUM(E119:E120)</f>
        <v>0</v>
      </c>
      <c r="F121" s="41">
        <f t="shared" si="38"/>
        <v>0</v>
      </c>
      <c r="G121" s="41">
        <f t="shared" si="38"/>
        <v>0</v>
      </c>
      <c r="H121" s="41">
        <f t="shared" si="38"/>
        <v>0</v>
      </c>
      <c r="I121" s="41">
        <f t="shared" si="38"/>
        <v>0</v>
      </c>
      <c r="J121" s="41">
        <f t="shared" si="38"/>
        <v>0</v>
      </c>
      <c r="K121" s="41">
        <f t="shared" si="38"/>
        <v>0</v>
      </c>
      <c r="L121" s="41">
        <f t="shared" si="38"/>
        <v>0</v>
      </c>
      <c r="M121" s="41">
        <f t="shared" si="38"/>
        <v>0</v>
      </c>
      <c r="N121" s="41">
        <f t="shared" si="38"/>
        <v>0</v>
      </c>
      <c r="O121" s="41">
        <f>SUM(O119:O120)</f>
        <v>0</v>
      </c>
      <c r="P121" s="42">
        <f>SUM(P119:P120)</f>
        <v>0</v>
      </c>
    </row>
    <row r="122" spans="1:16" hidden="1">
      <c r="B122" s="44"/>
      <c r="C122" s="44"/>
      <c r="D122" s="44"/>
      <c r="E122" s="44"/>
      <c r="F122" s="44"/>
      <c r="G122" s="45"/>
      <c r="H122" s="45"/>
      <c r="I122" s="45"/>
      <c r="J122" s="45"/>
      <c r="K122" s="45"/>
      <c r="L122" s="45"/>
      <c r="M122" s="45"/>
      <c r="N122" s="45"/>
      <c r="O122" s="50"/>
      <c r="P122" s="51"/>
    </row>
    <row r="123" spans="1:16" hidden="1">
      <c r="G123" s="38"/>
    </row>
    <row r="124" spans="1:16" ht="12" hidden="1" thickBot="1">
      <c r="B124" s="32" t="s">
        <v>53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1:16" hidden="1">
      <c r="A125" s="119"/>
      <c r="B125" s="183"/>
      <c r="C125" s="58"/>
      <c r="D125" s="48"/>
      <c r="E125" s="48"/>
      <c r="F125" s="49"/>
      <c r="G125" s="110"/>
      <c r="H125" s="116"/>
      <c r="I125" s="110"/>
      <c r="J125" s="48"/>
      <c r="K125" s="110"/>
      <c r="L125" s="116"/>
      <c r="M125" s="110"/>
      <c r="N125" s="120"/>
      <c r="O125" s="117">
        <f t="shared" ref="O125:O146" si="39">SUM(F125:N125)</f>
        <v>0</v>
      </c>
      <c r="P125" s="36">
        <f t="shared" ref="P125:P146" si="40">(D125*$D$3)+(E125*$E$3)+(F125*$F$3)+(G125*$G$3)+(H125*$H$3)+(I125*$I$3)+(J125*$J$3)+(K125*$K$3)+(L125*$L$3)+(M125*$M$3)+(N125*$N$3)</f>
        <v>0</v>
      </c>
    </row>
    <row r="126" spans="1:16" hidden="1">
      <c r="A126" s="119"/>
      <c r="B126" s="182"/>
      <c r="C126" s="58"/>
      <c r="D126" s="48"/>
      <c r="E126" s="48"/>
      <c r="F126" s="49"/>
      <c r="G126" s="110"/>
      <c r="H126" s="116"/>
      <c r="I126" s="110"/>
      <c r="J126" s="48"/>
      <c r="K126" s="110"/>
      <c r="L126" s="116"/>
      <c r="M126" s="110"/>
      <c r="N126" s="120"/>
      <c r="O126" s="117">
        <f t="shared" si="39"/>
        <v>0</v>
      </c>
      <c r="P126" s="36">
        <f t="shared" si="40"/>
        <v>0</v>
      </c>
    </row>
    <row r="127" spans="1:16" hidden="1">
      <c r="A127" s="119"/>
      <c r="B127" s="183"/>
      <c r="C127" s="58"/>
      <c r="D127" s="48"/>
      <c r="E127" s="48"/>
      <c r="F127" s="49"/>
      <c r="G127" s="110"/>
      <c r="H127" s="116"/>
      <c r="I127" s="110"/>
      <c r="J127" s="48"/>
      <c r="K127" s="110"/>
      <c r="L127" s="116"/>
      <c r="M127" s="110"/>
      <c r="N127" s="120"/>
      <c r="O127" s="117">
        <f t="shared" si="39"/>
        <v>0</v>
      </c>
      <c r="P127" s="36">
        <f t="shared" si="40"/>
        <v>0</v>
      </c>
    </row>
    <row r="128" spans="1:16" hidden="1">
      <c r="A128" s="119"/>
      <c r="B128" s="182"/>
      <c r="C128" s="58"/>
      <c r="D128" s="48"/>
      <c r="E128" s="48"/>
      <c r="F128" s="49"/>
      <c r="G128" s="110"/>
      <c r="H128" s="116"/>
      <c r="I128" s="110"/>
      <c r="J128" s="48"/>
      <c r="K128" s="110"/>
      <c r="L128" s="116"/>
      <c r="M128" s="110"/>
      <c r="N128" s="120"/>
      <c r="O128" s="117">
        <f t="shared" si="39"/>
        <v>0</v>
      </c>
      <c r="P128" s="36">
        <f t="shared" si="40"/>
        <v>0</v>
      </c>
    </row>
    <row r="129" spans="1:16" hidden="1">
      <c r="A129" s="119"/>
      <c r="B129" s="183"/>
      <c r="C129" s="58"/>
      <c r="D129" s="48"/>
      <c r="E129" s="48"/>
      <c r="F129" s="49"/>
      <c r="G129" s="110"/>
      <c r="H129" s="116"/>
      <c r="I129" s="110"/>
      <c r="J129" s="48"/>
      <c r="K129" s="110"/>
      <c r="L129" s="116"/>
      <c r="M129" s="110"/>
      <c r="N129" s="120"/>
      <c r="O129" s="117">
        <f t="shared" ref="O129:O131" si="41">SUM(F129:N129)</f>
        <v>0</v>
      </c>
      <c r="P129" s="36">
        <f t="shared" si="40"/>
        <v>0</v>
      </c>
    </row>
    <row r="130" spans="1:16" hidden="1">
      <c r="A130" s="119"/>
      <c r="B130" s="182"/>
      <c r="C130" s="58"/>
      <c r="D130" s="48"/>
      <c r="E130" s="48"/>
      <c r="F130" s="49"/>
      <c r="G130" s="110"/>
      <c r="H130" s="116"/>
      <c r="I130" s="110"/>
      <c r="J130" s="48"/>
      <c r="K130" s="110"/>
      <c r="L130" s="116"/>
      <c r="M130" s="110"/>
      <c r="N130" s="120"/>
      <c r="O130" s="117">
        <f t="shared" si="41"/>
        <v>0</v>
      </c>
      <c r="P130" s="36">
        <f t="shared" si="40"/>
        <v>0</v>
      </c>
    </row>
    <row r="131" spans="1:16" hidden="1">
      <c r="A131" s="119"/>
      <c r="B131" s="183"/>
      <c r="C131" s="58"/>
      <c r="D131" s="48"/>
      <c r="E131" s="48"/>
      <c r="F131" s="49"/>
      <c r="G131" s="110"/>
      <c r="H131" s="116"/>
      <c r="I131" s="110"/>
      <c r="J131" s="48"/>
      <c r="K131" s="110"/>
      <c r="L131" s="116"/>
      <c r="M131" s="110"/>
      <c r="N131" s="120"/>
      <c r="O131" s="117">
        <f t="shared" si="41"/>
        <v>0</v>
      </c>
      <c r="P131" s="36">
        <f t="shared" si="40"/>
        <v>0</v>
      </c>
    </row>
    <row r="132" spans="1:16" hidden="1">
      <c r="A132" s="119"/>
      <c r="B132" s="182"/>
      <c r="C132" s="58"/>
      <c r="D132" s="48"/>
      <c r="E132" s="48"/>
      <c r="F132" s="49"/>
      <c r="G132" s="110"/>
      <c r="H132" s="116"/>
      <c r="I132" s="110"/>
      <c r="J132" s="48"/>
      <c r="K132" s="110"/>
      <c r="L132" s="116"/>
      <c r="M132" s="110"/>
      <c r="N132" s="120"/>
      <c r="O132" s="117">
        <f t="shared" ref="O132:O134" si="42">SUM(F132:N132)</f>
        <v>0</v>
      </c>
      <c r="P132" s="36">
        <f t="shared" si="40"/>
        <v>0</v>
      </c>
    </row>
    <row r="133" spans="1:16" hidden="1">
      <c r="A133" s="119"/>
      <c r="B133" s="183"/>
      <c r="C133" s="58"/>
      <c r="D133" s="48"/>
      <c r="E133" s="48"/>
      <c r="F133" s="49"/>
      <c r="G133" s="110"/>
      <c r="H133" s="116"/>
      <c r="I133" s="110"/>
      <c r="J133" s="48"/>
      <c r="K133" s="110"/>
      <c r="L133" s="116"/>
      <c r="M133" s="110"/>
      <c r="N133" s="120"/>
      <c r="O133" s="117">
        <f t="shared" si="42"/>
        <v>0</v>
      </c>
      <c r="P133" s="36">
        <f t="shared" si="40"/>
        <v>0</v>
      </c>
    </row>
    <row r="134" spans="1:16" hidden="1">
      <c r="A134" s="119"/>
      <c r="B134" s="182"/>
      <c r="C134" s="58"/>
      <c r="D134" s="48"/>
      <c r="E134" s="48"/>
      <c r="F134" s="49"/>
      <c r="G134" s="110"/>
      <c r="H134" s="116"/>
      <c r="I134" s="110"/>
      <c r="J134" s="48"/>
      <c r="K134" s="110"/>
      <c r="L134" s="116"/>
      <c r="M134" s="110"/>
      <c r="N134" s="120"/>
      <c r="O134" s="117">
        <f t="shared" si="42"/>
        <v>0</v>
      </c>
      <c r="P134" s="36">
        <f t="shared" si="40"/>
        <v>0</v>
      </c>
    </row>
    <row r="135" spans="1:16" hidden="1">
      <c r="A135" s="119"/>
      <c r="B135" s="183"/>
      <c r="C135" s="58"/>
      <c r="D135" s="48"/>
      <c r="E135" s="48"/>
      <c r="F135" s="49"/>
      <c r="G135" s="110"/>
      <c r="H135" s="116"/>
      <c r="I135" s="110"/>
      <c r="J135" s="48"/>
      <c r="K135" s="110"/>
      <c r="L135" s="116"/>
      <c r="M135" s="110"/>
      <c r="N135" s="120"/>
      <c r="O135" s="117">
        <f t="shared" ref="O135:O137" si="43">SUM(F135:N135)</f>
        <v>0</v>
      </c>
      <c r="P135" s="36">
        <f t="shared" si="40"/>
        <v>0</v>
      </c>
    </row>
    <row r="136" spans="1:16" hidden="1">
      <c r="A136" s="119"/>
      <c r="B136" s="182"/>
      <c r="C136" s="58"/>
      <c r="D136" s="48"/>
      <c r="E136" s="48"/>
      <c r="F136" s="49"/>
      <c r="G136" s="110"/>
      <c r="H136" s="116"/>
      <c r="I136" s="110"/>
      <c r="J136" s="48"/>
      <c r="K136" s="110"/>
      <c r="L136" s="116"/>
      <c r="M136" s="110"/>
      <c r="N136" s="120"/>
      <c r="O136" s="117">
        <f t="shared" si="43"/>
        <v>0</v>
      </c>
      <c r="P136" s="36">
        <f t="shared" si="40"/>
        <v>0</v>
      </c>
    </row>
    <row r="137" spans="1:16" hidden="1">
      <c r="A137" s="119"/>
      <c r="B137" s="183"/>
      <c r="C137" s="58"/>
      <c r="D137" s="48"/>
      <c r="E137" s="48"/>
      <c r="F137" s="49"/>
      <c r="G137" s="110"/>
      <c r="H137" s="116"/>
      <c r="I137" s="110"/>
      <c r="J137" s="48"/>
      <c r="K137" s="110"/>
      <c r="L137" s="116"/>
      <c r="M137" s="110"/>
      <c r="N137" s="120"/>
      <c r="O137" s="117">
        <f t="shared" si="43"/>
        <v>0</v>
      </c>
      <c r="P137" s="36">
        <f t="shared" si="40"/>
        <v>0</v>
      </c>
    </row>
    <row r="138" spans="1:16" hidden="1">
      <c r="A138" s="119"/>
      <c r="B138" s="182"/>
      <c r="C138" s="58"/>
      <c r="D138" s="48"/>
      <c r="E138" s="48"/>
      <c r="F138" s="49"/>
      <c r="G138" s="110"/>
      <c r="H138" s="116"/>
      <c r="I138" s="110"/>
      <c r="J138" s="48"/>
      <c r="K138" s="110"/>
      <c r="L138" s="116"/>
      <c r="M138" s="110"/>
      <c r="N138" s="120"/>
      <c r="O138" s="117">
        <f t="shared" ref="O138:O140" si="44">SUM(F138:N138)</f>
        <v>0</v>
      </c>
      <c r="P138" s="36">
        <f t="shared" si="40"/>
        <v>0</v>
      </c>
    </row>
    <row r="139" spans="1:16" hidden="1">
      <c r="A139" s="119"/>
      <c r="B139" s="183"/>
      <c r="C139" s="58"/>
      <c r="D139" s="48"/>
      <c r="E139" s="48"/>
      <c r="F139" s="49"/>
      <c r="G139" s="110"/>
      <c r="H139" s="116"/>
      <c r="I139" s="110"/>
      <c r="J139" s="48"/>
      <c r="K139" s="110"/>
      <c r="L139" s="116"/>
      <c r="M139" s="110"/>
      <c r="N139" s="120"/>
      <c r="O139" s="117">
        <f t="shared" si="44"/>
        <v>0</v>
      </c>
      <c r="P139" s="36">
        <f t="shared" si="40"/>
        <v>0</v>
      </c>
    </row>
    <row r="140" spans="1:16" hidden="1">
      <c r="A140" s="119"/>
      <c r="B140" s="182"/>
      <c r="C140" s="58"/>
      <c r="D140" s="48"/>
      <c r="E140" s="48"/>
      <c r="F140" s="49"/>
      <c r="G140" s="110"/>
      <c r="H140" s="116"/>
      <c r="I140" s="110"/>
      <c r="J140" s="48"/>
      <c r="K140" s="110"/>
      <c r="L140" s="116"/>
      <c r="M140" s="110"/>
      <c r="N140" s="120"/>
      <c r="O140" s="117">
        <f t="shared" si="44"/>
        <v>0</v>
      </c>
      <c r="P140" s="36">
        <f t="shared" si="40"/>
        <v>0</v>
      </c>
    </row>
    <row r="141" spans="1:16" hidden="1">
      <c r="A141" s="119"/>
      <c r="B141" s="183"/>
      <c r="C141" s="58"/>
      <c r="D141" s="48"/>
      <c r="E141" s="48"/>
      <c r="F141" s="49"/>
      <c r="G141" s="110"/>
      <c r="H141" s="116"/>
      <c r="I141" s="110"/>
      <c r="J141" s="48"/>
      <c r="K141" s="110"/>
      <c r="L141" s="116"/>
      <c r="M141" s="110"/>
      <c r="N141" s="120"/>
      <c r="O141" s="117">
        <f t="shared" ref="O141:O143" si="45">SUM(F141:N141)</f>
        <v>0</v>
      </c>
      <c r="P141" s="36">
        <f t="shared" si="40"/>
        <v>0</v>
      </c>
    </row>
    <row r="142" spans="1:16" hidden="1">
      <c r="A142" s="119"/>
      <c r="B142" s="182"/>
      <c r="C142" s="58"/>
      <c r="D142" s="48"/>
      <c r="E142" s="48"/>
      <c r="F142" s="49"/>
      <c r="G142" s="110"/>
      <c r="H142" s="116"/>
      <c r="I142" s="110"/>
      <c r="J142" s="48"/>
      <c r="K142" s="110"/>
      <c r="L142" s="116"/>
      <c r="M142" s="110"/>
      <c r="N142" s="120"/>
      <c r="O142" s="117">
        <f t="shared" si="45"/>
        <v>0</v>
      </c>
      <c r="P142" s="36">
        <f t="shared" si="40"/>
        <v>0</v>
      </c>
    </row>
    <row r="143" spans="1:16" hidden="1">
      <c r="A143" s="119"/>
      <c r="B143" s="183"/>
      <c r="C143" s="58"/>
      <c r="D143" s="48"/>
      <c r="E143" s="48"/>
      <c r="F143" s="49"/>
      <c r="G143" s="110"/>
      <c r="H143" s="116"/>
      <c r="I143" s="110"/>
      <c r="J143" s="48"/>
      <c r="K143" s="110"/>
      <c r="L143" s="116"/>
      <c r="M143" s="110"/>
      <c r="N143" s="120"/>
      <c r="O143" s="117">
        <f t="shared" si="45"/>
        <v>0</v>
      </c>
      <c r="P143" s="36">
        <f t="shared" si="40"/>
        <v>0</v>
      </c>
    </row>
    <row r="144" spans="1:16" hidden="1">
      <c r="A144" s="119"/>
      <c r="B144" s="182"/>
      <c r="C144" s="58"/>
      <c r="D144" s="48"/>
      <c r="E144" s="48"/>
      <c r="F144" s="49"/>
      <c r="G144" s="110"/>
      <c r="H144" s="116"/>
      <c r="I144" s="110"/>
      <c r="J144" s="48"/>
      <c r="K144" s="110"/>
      <c r="L144" s="116"/>
      <c r="M144" s="110"/>
      <c r="N144" s="120"/>
      <c r="O144" s="117">
        <f t="shared" si="39"/>
        <v>0</v>
      </c>
      <c r="P144" s="36">
        <f t="shared" si="40"/>
        <v>0</v>
      </c>
    </row>
    <row r="145" spans="1:16" hidden="1">
      <c r="A145" s="119"/>
      <c r="B145" s="183"/>
      <c r="C145" s="58"/>
      <c r="D145" s="48"/>
      <c r="E145" s="48"/>
      <c r="F145" s="49"/>
      <c r="G145" s="110"/>
      <c r="H145" s="116"/>
      <c r="I145" s="110"/>
      <c r="J145" s="48"/>
      <c r="K145" s="110"/>
      <c r="L145" s="116"/>
      <c r="M145" s="110"/>
      <c r="N145" s="120"/>
      <c r="O145" s="117">
        <f t="shared" si="39"/>
        <v>0</v>
      </c>
      <c r="P145" s="36">
        <f t="shared" si="40"/>
        <v>0</v>
      </c>
    </row>
    <row r="146" spans="1:16" ht="12.75" hidden="1" customHeight="1">
      <c r="A146" s="119"/>
      <c r="B146" s="182"/>
      <c r="C146" s="58"/>
      <c r="D146" s="48"/>
      <c r="E146" s="48"/>
      <c r="F146" s="49"/>
      <c r="G146" s="123"/>
      <c r="H146" s="124"/>
      <c r="I146" s="121"/>
      <c r="K146" s="121"/>
      <c r="L146" s="101"/>
      <c r="M146" s="121"/>
      <c r="O146" s="118">
        <f t="shared" si="39"/>
        <v>0</v>
      </c>
      <c r="P146" s="36">
        <f t="shared" si="40"/>
        <v>0</v>
      </c>
    </row>
    <row r="147" spans="1:16" ht="12" hidden="1" thickBot="1">
      <c r="B147" s="37" t="s">
        <v>21</v>
      </c>
      <c r="C147" s="37">
        <f t="shared" ref="C147:P147" si="46">SUM(C125:C146)</f>
        <v>0</v>
      </c>
      <c r="D147" s="37">
        <f t="shared" si="46"/>
        <v>0</v>
      </c>
      <c r="E147" s="37">
        <f t="shared" si="46"/>
        <v>0</v>
      </c>
      <c r="F147" s="37">
        <f t="shared" si="46"/>
        <v>0</v>
      </c>
      <c r="G147" s="122">
        <f t="shared" si="46"/>
        <v>0</v>
      </c>
      <c r="H147" s="122">
        <f t="shared" si="46"/>
        <v>0</v>
      </c>
      <c r="I147" s="40">
        <f t="shared" si="46"/>
        <v>0</v>
      </c>
      <c r="J147" s="40">
        <f t="shared" si="46"/>
        <v>0</v>
      </c>
      <c r="K147" s="40">
        <f t="shared" si="46"/>
        <v>0</v>
      </c>
      <c r="L147" s="40">
        <f t="shared" si="46"/>
        <v>0</v>
      </c>
      <c r="M147" s="40">
        <f t="shared" si="46"/>
        <v>0</v>
      </c>
      <c r="N147" s="40">
        <f t="shared" si="46"/>
        <v>0</v>
      </c>
      <c r="O147" s="41">
        <f t="shared" si="46"/>
        <v>0</v>
      </c>
      <c r="P147" s="42">
        <f t="shared" si="46"/>
        <v>0</v>
      </c>
    </row>
    <row r="148" spans="1:16" hidden="1">
      <c r="B148" s="44"/>
      <c r="C148" s="44"/>
      <c r="D148" s="44"/>
      <c r="E148" s="44"/>
      <c r="F148" s="44"/>
      <c r="G148" s="45"/>
      <c r="H148" s="45"/>
      <c r="I148" s="45"/>
      <c r="J148" s="45"/>
      <c r="K148" s="45"/>
      <c r="L148" s="45"/>
      <c r="M148" s="45"/>
      <c r="N148" s="45"/>
      <c r="O148" s="50"/>
      <c r="P148" s="51"/>
    </row>
    <row r="149" spans="1:16">
      <c r="B149" s="44"/>
      <c r="C149" s="44"/>
      <c r="D149" s="44"/>
      <c r="E149" s="44"/>
      <c r="F149" s="44"/>
      <c r="G149" s="45"/>
      <c r="H149" s="45"/>
      <c r="I149" s="45"/>
      <c r="J149" s="45"/>
      <c r="K149" s="45"/>
      <c r="L149" s="45"/>
      <c r="M149" s="45"/>
      <c r="N149" s="45"/>
      <c r="O149" s="50"/>
      <c r="P149" s="51"/>
    </row>
    <row r="150" spans="1:16" ht="12" thickBot="1">
      <c r="B150" s="32" t="s">
        <v>44</v>
      </c>
      <c r="C150" s="32"/>
      <c r="D150" s="32"/>
      <c r="E150" s="32"/>
      <c r="F150" s="33"/>
      <c r="G150" s="33"/>
      <c r="H150" s="33"/>
      <c r="I150" s="33"/>
      <c r="J150" s="33"/>
      <c r="K150" s="33"/>
      <c r="L150" s="33"/>
      <c r="M150" s="33"/>
      <c r="N150" s="33"/>
      <c r="O150" s="34"/>
      <c r="P150" s="34"/>
    </row>
    <row r="151" spans="1:16" ht="11.25" customHeight="1">
      <c r="B151" s="52" t="s">
        <v>95</v>
      </c>
      <c r="C151" s="47"/>
      <c r="D151" s="48"/>
      <c r="E151" s="48">
        <v>1</v>
      </c>
      <c r="F151" s="49">
        <v>125</v>
      </c>
      <c r="G151" s="53">
        <v>145</v>
      </c>
      <c r="H151" s="54">
        <v>2</v>
      </c>
      <c r="I151" s="55">
        <v>5</v>
      </c>
      <c r="J151" s="54">
        <v>4</v>
      </c>
      <c r="K151" s="53">
        <v>3</v>
      </c>
      <c r="L151" s="56">
        <v>2</v>
      </c>
      <c r="M151" s="53">
        <v>2</v>
      </c>
      <c r="N151" s="54">
        <v>54</v>
      </c>
      <c r="O151" s="110">
        <f>SUM(F151:N151)+(E151*18)+(D151*9)</f>
        <v>360</v>
      </c>
      <c r="P151" s="36">
        <f t="shared" ref="P151:P154" si="47">(D151*$D$3)+(E151*$E$3)+(F151*$F$3)+(G151*$G$3)+(H151*$H$3)+(I151*$I$3)+(J151*$J$3)+(K151*$K$3)+(L151*$L$3)+(M151*$M$3)+(N151*$N$3)</f>
        <v>242.75</v>
      </c>
    </row>
    <row r="152" spans="1:16" ht="11.25" customHeight="1">
      <c r="B152" s="52" t="s">
        <v>96</v>
      </c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>
        <v>108</v>
      </c>
      <c r="O152" s="35">
        <f t="shared" ref="O152:O153" si="48">SUM(F152:N152)</f>
        <v>108</v>
      </c>
      <c r="P152" s="36">
        <f t="shared" ref="P152:P153" si="49">(D152*$D$3)+(E152*$E$3)+(F152*$F$3)+(G152*$G$3)+(H152*$H$3)+(I152*$I$3)+(J152*$J$3)+(K152*$K$3)+(L152*$L$3)+(M152*$M$3)+(N152*$N$3)</f>
        <v>216</v>
      </c>
    </row>
    <row r="153" spans="1:16" ht="11.25" customHeight="1">
      <c r="B153" s="52" t="s">
        <v>97</v>
      </c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>
        <v>10</v>
      </c>
      <c r="O153" s="35">
        <f t="shared" si="48"/>
        <v>10</v>
      </c>
      <c r="P153" s="36">
        <f t="shared" si="49"/>
        <v>20</v>
      </c>
    </row>
    <row r="154" spans="1:16" ht="11.25" customHeight="1">
      <c r="B154" s="52" t="s">
        <v>98</v>
      </c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>
        <v>10</v>
      </c>
      <c r="O154" s="35">
        <f t="shared" ref="O154" si="50">SUM(F154:N154)</f>
        <v>10</v>
      </c>
      <c r="P154" s="36">
        <f t="shared" si="47"/>
        <v>20</v>
      </c>
    </row>
    <row r="155" spans="1:16" ht="11.25" customHeight="1">
      <c r="B155" s="52" t="s">
        <v>99</v>
      </c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>
        <v>10</v>
      </c>
      <c r="O155" s="35">
        <f t="shared" ref="O155:O156" si="51">SUM(F155:N155)</f>
        <v>10</v>
      </c>
      <c r="P155" s="36">
        <f t="shared" ref="P155:P156" si="52">(D155*$D$3)+(E155*$E$3)+(F155*$F$3)+(G155*$G$3)+(H155*$H$3)+(I155*$I$3)+(J155*$J$3)+(K155*$K$3)+(L155*$L$3)+(M155*$M$3)+(N155*$N$3)</f>
        <v>20</v>
      </c>
    </row>
    <row r="156" spans="1:16" ht="11.25" customHeight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51"/>
        <v>0</v>
      </c>
      <c r="P156" s="36">
        <f t="shared" si="52"/>
        <v>0</v>
      </c>
    </row>
    <row r="157" spans="1:16" ht="12" thickBot="1">
      <c r="B157" s="37" t="s">
        <v>21</v>
      </c>
      <c r="C157" s="37">
        <f t="shared" ref="C157:P157" si="53">SUM(C151:C156)</f>
        <v>0</v>
      </c>
      <c r="D157" s="37">
        <f t="shared" si="53"/>
        <v>0</v>
      </c>
      <c r="E157" s="37">
        <f t="shared" si="53"/>
        <v>1</v>
      </c>
      <c r="F157" s="37">
        <f t="shared" si="53"/>
        <v>125</v>
      </c>
      <c r="G157" s="40">
        <f t="shared" si="53"/>
        <v>145</v>
      </c>
      <c r="H157" s="40">
        <f t="shared" si="53"/>
        <v>2</v>
      </c>
      <c r="I157" s="40">
        <f t="shared" si="53"/>
        <v>5</v>
      </c>
      <c r="J157" s="40">
        <f t="shared" si="53"/>
        <v>4</v>
      </c>
      <c r="K157" s="40">
        <f t="shared" si="53"/>
        <v>3</v>
      </c>
      <c r="L157" s="40">
        <f t="shared" si="53"/>
        <v>2</v>
      </c>
      <c r="M157" s="40">
        <f t="shared" si="53"/>
        <v>2</v>
      </c>
      <c r="N157" s="40">
        <f t="shared" si="53"/>
        <v>192</v>
      </c>
      <c r="O157" s="41">
        <f t="shared" si="53"/>
        <v>498</v>
      </c>
      <c r="P157" s="42">
        <f t="shared" si="53"/>
        <v>518.75</v>
      </c>
    </row>
    <row r="158" spans="1:16" ht="11.25" customHeight="1">
      <c r="B158" s="44"/>
      <c r="C158" s="44"/>
      <c r="D158" s="44"/>
      <c r="E158" s="44"/>
      <c r="F158" s="44"/>
      <c r="G158" s="45"/>
      <c r="H158" s="45"/>
      <c r="I158" s="45"/>
      <c r="J158" s="45"/>
      <c r="K158" s="45"/>
      <c r="L158" s="45"/>
      <c r="M158" s="45"/>
      <c r="N158" s="45"/>
      <c r="O158" s="50"/>
      <c r="P158" s="51"/>
    </row>
    <row r="159" spans="1:16" hidden="1"/>
    <row r="160" spans="1:16" ht="12" hidden="1" thickBot="1">
      <c r="B160" s="32" t="s">
        <v>29</v>
      </c>
      <c r="C160" s="32"/>
      <c r="D160" s="32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4"/>
      <c r="P160" s="34"/>
    </row>
    <row r="161" spans="2:16" ht="11.25" hidden="1" customHeight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>SUM(F161:N161)</f>
        <v>0</v>
      </c>
      <c r="P161" s="36">
        <f t="shared" ref="P161:P162" si="54">(D161*$D$3)+(E161*$E$3)+(F161*$F$3)+(G161*$G$3)+(H161*$H$3)+(I161*$I$3)+(J161*$J$3)+(K161*$K$3)+(L161*$L$3)+(M161*$M$3)+(N161*$N$3)</f>
        <v>0</v>
      </c>
    </row>
    <row r="162" spans="2:16" ht="11.25" hidden="1" customHeight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>SUM(F162:N162)</f>
        <v>0</v>
      </c>
      <c r="P162" s="36">
        <f t="shared" si="54"/>
        <v>0</v>
      </c>
    </row>
    <row r="163" spans="2:16" ht="12" hidden="1" thickBot="1">
      <c r="B163" s="37" t="s">
        <v>21</v>
      </c>
      <c r="C163" s="37">
        <f t="shared" ref="C163:P163" si="55">SUM(C161:C162)</f>
        <v>0</v>
      </c>
      <c r="D163" s="37">
        <f t="shared" si="55"/>
        <v>0</v>
      </c>
      <c r="E163" s="37">
        <f t="shared" si="55"/>
        <v>0</v>
      </c>
      <c r="F163" s="37">
        <f t="shared" si="55"/>
        <v>0</v>
      </c>
      <c r="G163" s="40">
        <f t="shared" si="55"/>
        <v>0</v>
      </c>
      <c r="H163" s="40">
        <f t="shared" si="55"/>
        <v>0</v>
      </c>
      <c r="I163" s="40">
        <f t="shared" si="55"/>
        <v>0</v>
      </c>
      <c r="J163" s="40">
        <f t="shared" si="55"/>
        <v>0</v>
      </c>
      <c r="K163" s="40">
        <f t="shared" si="55"/>
        <v>0</v>
      </c>
      <c r="L163" s="40">
        <f t="shared" si="55"/>
        <v>0</v>
      </c>
      <c r="M163" s="40">
        <f t="shared" si="55"/>
        <v>0</v>
      </c>
      <c r="N163" s="40">
        <f t="shared" si="55"/>
        <v>0</v>
      </c>
      <c r="O163" s="41">
        <f t="shared" si="55"/>
        <v>0</v>
      </c>
      <c r="P163" s="42">
        <f t="shared" si="55"/>
        <v>0</v>
      </c>
    </row>
    <row r="164" spans="2:16" ht="11.25" hidden="1" customHeight="1">
      <c r="B164" s="44"/>
      <c r="C164" s="44"/>
      <c r="D164" s="44"/>
      <c r="E164" s="44"/>
      <c r="F164" s="44"/>
      <c r="G164" s="45"/>
      <c r="H164" s="45"/>
      <c r="I164" s="45"/>
      <c r="J164" s="45"/>
      <c r="K164" s="45"/>
      <c r="L164" s="45"/>
      <c r="M164" s="45"/>
      <c r="N164" s="45"/>
      <c r="O164" s="50"/>
      <c r="P164" s="51"/>
    </row>
    <row r="165" spans="2:16" hidden="1"/>
    <row r="166" spans="2:16" ht="12" hidden="1" thickBot="1">
      <c r="B166" s="32" t="s">
        <v>52</v>
      </c>
      <c r="C166" s="32"/>
      <c r="D166" s="32"/>
      <c r="E166" s="32"/>
      <c r="F166" s="33"/>
      <c r="G166" s="33"/>
      <c r="H166" s="33"/>
      <c r="I166" s="33"/>
      <c r="J166" s="33"/>
      <c r="K166" s="33"/>
      <c r="L166" s="33"/>
      <c r="M166" s="33"/>
      <c r="N166" s="33"/>
      <c r="O166" s="34"/>
      <c r="P166" s="34"/>
    </row>
    <row r="167" spans="2:16" hidden="1">
      <c r="B167" s="52"/>
      <c r="C167" s="5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 t="shared" ref="O167:O190" si="56">SUM(F167:N167)</f>
        <v>0</v>
      </c>
      <c r="P167" s="36">
        <f t="shared" ref="P167:P190" si="57">(D167*$D$3)+(E167*$E$3)+(F167*$F$3)+(G167*$G$3)+(H167*$H$3)+(I167*$I$3)+(J167*$J$3)+(K167*$K$3)+(L167*$L$3)+(M167*$M$3)+(N167*$N$3)</f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si="56"/>
        <v>0</v>
      </c>
      <c r="P168" s="36">
        <f t="shared" si="57"/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si="56"/>
        <v>0</v>
      </c>
      <c r="P169" s="36">
        <f t="shared" si="57"/>
        <v>0</v>
      </c>
    </row>
    <row r="170" spans="2:16" hidden="1">
      <c r="B170" s="52"/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si="56"/>
        <v>0</v>
      </c>
      <c r="P170" s="36">
        <f t="shared" si="57"/>
        <v>0</v>
      </c>
    </row>
    <row r="171" spans="2:16" hidden="1">
      <c r="B171" s="52"/>
      <c r="C171" s="47"/>
      <c r="D171" s="48"/>
      <c r="E171" s="48"/>
      <c r="F171" s="49"/>
      <c r="G171" s="53"/>
      <c r="H171" s="54"/>
      <c r="I171" s="55"/>
      <c r="J171" s="54"/>
      <c r="K171" s="53"/>
      <c r="L171" s="56"/>
      <c r="M171" s="53"/>
      <c r="N171" s="54"/>
      <c r="O171" s="35">
        <f t="shared" si="56"/>
        <v>0</v>
      </c>
      <c r="P171" s="36">
        <f t="shared" si="57"/>
        <v>0</v>
      </c>
    </row>
    <row r="172" spans="2:16" hidden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si="56"/>
        <v>0</v>
      </c>
      <c r="P172" s="36">
        <f t="shared" si="57"/>
        <v>0</v>
      </c>
    </row>
    <row r="173" spans="2:16" hidden="1">
      <c r="B173" s="52"/>
      <c r="C173" s="47"/>
      <c r="D173" s="48"/>
      <c r="E173" s="48"/>
      <c r="F173" s="49"/>
      <c r="G173" s="53"/>
      <c r="H173" s="54"/>
      <c r="I173" s="55"/>
      <c r="J173" s="54"/>
      <c r="K173" s="53"/>
      <c r="L173" s="56"/>
      <c r="M173" s="53"/>
      <c r="N173" s="54"/>
      <c r="O173" s="35">
        <f t="shared" si="56"/>
        <v>0</v>
      </c>
      <c r="P173" s="36">
        <f t="shared" si="57"/>
        <v>0</v>
      </c>
    </row>
    <row r="174" spans="2:16" hidden="1">
      <c r="B174" s="52"/>
      <c r="C174" s="47"/>
      <c r="D174" s="48"/>
      <c r="E174" s="48"/>
      <c r="F174" s="49"/>
      <c r="G174" s="53"/>
      <c r="H174" s="54"/>
      <c r="I174" s="55"/>
      <c r="J174" s="54"/>
      <c r="K174" s="53"/>
      <c r="L174" s="56"/>
      <c r="M174" s="53"/>
      <c r="N174" s="54"/>
      <c r="O174" s="35">
        <f t="shared" si="56"/>
        <v>0</v>
      </c>
      <c r="P174" s="36">
        <f t="shared" si="57"/>
        <v>0</v>
      </c>
    </row>
    <row r="175" spans="2:16" hidden="1">
      <c r="B175" s="52"/>
      <c r="C175" s="4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/>
      <c r="O175" s="35">
        <f t="shared" si="56"/>
        <v>0</v>
      </c>
      <c r="P175" s="36">
        <f t="shared" si="57"/>
        <v>0</v>
      </c>
    </row>
    <row r="176" spans="2:16" hidden="1">
      <c r="B176" s="52"/>
      <c r="C176" s="47"/>
      <c r="D176" s="48"/>
      <c r="E176" s="48"/>
      <c r="F176" s="49"/>
      <c r="G176" s="53"/>
      <c r="H176" s="54"/>
      <c r="I176" s="55"/>
      <c r="J176" s="54"/>
      <c r="K176" s="53"/>
      <c r="L176" s="56"/>
      <c r="M176" s="53"/>
      <c r="N176" s="54"/>
      <c r="O176" s="35">
        <f t="shared" si="56"/>
        <v>0</v>
      </c>
      <c r="P176" s="36">
        <f t="shared" si="57"/>
        <v>0</v>
      </c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 t="shared" si="56"/>
        <v>0</v>
      </c>
      <c r="P177" s="36">
        <f t="shared" si="57"/>
        <v>0</v>
      </c>
    </row>
    <row r="178" spans="2:16" hidden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 t="shared" si="56"/>
        <v>0</v>
      </c>
      <c r="P178" s="36">
        <f t="shared" si="57"/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 t="shared" si="56"/>
        <v>0</v>
      </c>
      <c r="P179" s="36">
        <f t="shared" si="57"/>
        <v>0</v>
      </c>
    </row>
    <row r="180" spans="2:16" hidden="1">
      <c r="B180" s="52"/>
      <c r="C180" s="4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 t="shared" si="56"/>
        <v>0</v>
      </c>
      <c r="P180" s="36">
        <f t="shared" si="57"/>
        <v>0</v>
      </c>
    </row>
    <row r="181" spans="2:16" hidden="1">
      <c r="B181" s="52"/>
      <c r="C181" s="47"/>
      <c r="D181" s="48"/>
      <c r="E181" s="48"/>
      <c r="F181" s="49"/>
      <c r="G181" s="53"/>
      <c r="H181" s="54"/>
      <c r="I181" s="55"/>
      <c r="J181" s="54"/>
      <c r="K181" s="53"/>
      <c r="L181" s="56"/>
      <c r="M181" s="53"/>
      <c r="N181" s="54"/>
      <c r="O181" s="35">
        <f t="shared" si="56"/>
        <v>0</v>
      </c>
      <c r="P181" s="36">
        <f t="shared" si="57"/>
        <v>0</v>
      </c>
    </row>
    <row r="182" spans="2:16" hidden="1">
      <c r="B182" s="52"/>
      <c r="C182" s="47"/>
      <c r="D182" s="48"/>
      <c r="E182" s="48"/>
      <c r="F182" s="49"/>
      <c r="G182" s="53"/>
      <c r="H182" s="54"/>
      <c r="I182" s="55"/>
      <c r="J182" s="54"/>
      <c r="K182" s="53"/>
      <c r="L182" s="56"/>
      <c r="M182" s="53"/>
      <c r="N182" s="54"/>
      <c r="O182" s="35">
        <f t="shared" si="56"/>
        <v>0</v>
      </c>
      <c r="P182" s="36">
        <f t="shared" si="57"/>
        <v>0</v>
      </c>
    </row>
    <row r="183" spans="2:16" hidden="1">
      <c r="B183" s="52"/>
      <c r="C183" s="47"/>
      <c r="D183" s="48"/>
      <c r="E183" s="48"/>
      <c r="F183" s="49"/>
      <c r="G183" s="53"/>
      <c r="H183" s="54"/>
      <c r="I183" s="55"/>
      <c r="J183" s="54"/>
      <c r="K183" s="53"/>
      <c r="L183" s="56"/>
      <c r="M183" s="53"/>
      <c r="N183" s="54"/>
      <c r="O183" s="35">
        <f t="shared" si="56"/>
        <v>0</v>
      </c>
      <c r="P183" s="36">
        <f t="shared" si="57"/>
        <v>0</v>
      </c>
    </row>
    <row r="184" spans="2:16" hidden="1">
      <c r="B184" s="52"/>
      <c r="C184" s="47"/>
      <c r="D184" s="48"/>
      <c r="E184" s="48"/>
      <c r="F184" s="49"/>
      <c r="G184" s="53"/>
      <c r="H184" s="54"/>
      <c r="I184" s="55"/>
      <c r="J184" s="54"/>
      <c r="K184" s="53"/>
      <c r="L184" s="56"/>
      <c r="M184" s="53"/>
      <c r="N184" s="54"/>
      <c r="O184" s="35">
        <f t="shared" si="56"/>
        <v>0</v>
      </c>
      <c r="P184" s="36">
        <f t="shared" si="57"/>
        <v>0</v>
      </c>
    </row>
    <row r="185" spans="2:16" hidden="1">
      <c r="B185" s="52"/>
      <c r="C185" s="47"/>
      <c r="D185" s="48"/>
      <c r="E185" s="48"/>
      <c r="F185" s="49"/>
      <c r="G185" s="53"/>
      <c r="H185" s="54"/>
      <c r="I185" s="55"/>
      <c r="J185" s="54"/>
      <c r="K185" s="53"/>
      <c r="L185" s="56"/>
      <c r="M185" s="53"/>
      <c r="N185" s="54"/>
      <c r="O185" s="35">
        <f t="shared" ref="O185:O189" si="58">SUM(F185:N185)</f>
        <v>0</v>
      </c>
      <c r="P185" s="36">
        <f t="shared" si="57"/>
        <v>0</v>
      </c>
    </row>
    <row r="186" spans="2:16" hidden="1">
      <c r="B186" s="52"/>
      <c r="C186" s="47"/>
      <c r="D186" s="48"/>
      <c r="E186" s="48"/>
      <c r="F186" s="49"/>
      <c r="G186" s="53"/>
      <c r="H186" s="54"/>
      <c r="I186" s="55"/>
      <c r="J186" s="54"/>
      <c r="K186" s="53"/>
      <c r="L186" s="56"/>
      <c r="M186" s="53"/>
      <c r="N186" s="54"/>
      <c r="O186" s="35">
        <f t="shared" si="58"/>
        <v>0</v>
      </c>
      <c r="P186" s="36">
        <f t="shared" si="57"/>
        <v>0</v>
      </c>
    </row>
    <row r="187" spans="2:16" hidden="1">
      <c r="B187" s="52"/>
      <c r="C187" s="47"/>
      <c r="D187" s="48"/>
      <c r="E187" s="48"/>
      <c r="F187" s="49"/>
      <c r="G187" s="53"/>
      <c r="H187" s="54"/>
      <c r="I187" s="55"/>
      <c r="J187" s="54"/>
      <c r="K187" s="53"/>
      <c r="L187" s="56"/>
      <c r="M187" s="53"/>
      <c r="N187" s="54"/>
      <c r="O187" s="35">
        <f t="shared" si="58"/>
        <v>0</v>
      </c>
      <c r="P187" s="36">
        <f t="shared" si="57"/>
        <v>0</v>
      </c>
    </row>
    <row r="188" spans="2:16" hidden="1">
      <c r="B188" s="52"/>
      <c r="C188" s="47"/>
      <c r="D188" s="48"/>
      <c r="E188" s="48"/>
      <c r="F188" s="49"/>
      <c r="G188" s="53"/>
      <c r="H188" s="54"/>
      <c r="I188" s="55"/>
      <c r="J188" s="54"/>
      <c r="K188" s="53"/>
      <c r="L188" s="56"/>
      <c r="M188" s="53"/>
      <c r="N188" s="54"/>
      <c r="O188" s="35">
        <f t="shared" si="58"/>
        <v>0</v>
      </c>
      <c r="P188" s="36">
        <f t="shared" si="57"/>
        <v>0</v>
      </c>
    </row>
    <row r="189" spans="2:16" hidden="1">
      <c r="B189" s="52"/>
      <c r="C189" s="47"/>
      <c r="D189" s="48"/>
      <c r="E189" s="48"/>
      <c r="F189" s="49"/>
      <c r="G189" s="53"/>
      <c r="H189" s="54"/>
      <c r="I189" s="55"/>
      <c r="J189" s="54"/>
      <c r="K189" s="53"/>
      <c r="L189" s="56"/>
      <c r="M189" s="53"/>
      <c r="N189" s="54"/>
      <c r="O189" s="35">
        <f t="shared" si="58"/>
        <v>0</v>
      </c>
      <c r="P189" s="36">
        <f t="shared" si="57"/>
        <v>0</v>
      </c>
    </row>
    <row r="190" spans="2:16" hidden="1">
      <c r="B190" s="52"/>
      <c r="C190" s="47"/>
      <c r="D190" s="48"/>
      <c r="E190" s="48"/>
      <c r="F190" s="49"/>
      <c r="G190" s="53"/>
      <c r="H190" s="54"/>
      <c r="I190" s="55"/>
      <c r="J190" s="54"/>
      <c r="K190" s="53"/>
      <c r="L190" s="56"/>
      <c r="M190" s="53"/>
      <c r="N190" s="54"/>
      <c r="O190" s="35">
        <f t="shared" si="56"/>
        <v>0</v>
      </c>
      <c r="P190" s="36">
        <f t="shared" si="57"/>
        <v>0</v>
      </c>
    </row>
    <row r="191" spans="2:16" ht="12" hidden="1" thickBot="1">
      <c r="B191" s="37" t="s">
        <v>21</v>
      </c>
      <c r="C191" s="37">
        <f>SUM(C190:C190)</f>
        <v>0</v>
      </c>
      <c r="D191" s="37">
        <f>SUM(D167:D190)</f>
        <v>0</v>
      </c>
      <c r="E191" s="37">
        <f>SUM(E167:E190)</f>
        <v>0</v>
      </c>
      <c r="F191" s="37">
        <f>SUM(F167:F190)</f>
        <v>0</v>
      </c>
      <c r="G191" s="40">
        <f t="shared" ref="G191:P191" si="59">SUM(G167:G190)</f>
        <v>0</v>
      </c>
      <c r="H191" s="40">
        <f t="shared" si="59"/>
        <v>0</v>
      </c>
      <c r="I191" s="40">
        <f t="shared" si="59"/>
        <v>0</v>
      </c>
      <c r="J191" s="40">
        <f t="shared" si="59"/>
        <v>0</v>
      </c>
      <c r="K191" s="40">
        <f t="shared" si="59"/>
        <v>0</v>
      </c>
      <c r="L191" s="40">
        <f t="shared" si="59"/>
        <v>0</v>
      </c>
      <c r="M191" s="40">
        <f t="shared" si="59"/>
        <v>0</v>
      </c>
      <c r="N191" s="40">
        <f t="shared" si="59"/>
        <v>0</v>
      </c>
      <c r="O191" s="41">
        <f t="shared" si="59"/>
        <v>0</v>
      </c>
      <c r="P191" s="42">
        <f t="shared" si="59"/>
        <v>0</v>
      </c>
    </row>
    <row r="192" spans="2:16" hidden="1"/>
    <row r="193" spans="2:16" hidden="1"/>
    <row r="194" spans="2:16" ht="12" hidden="1" thickBot="1">
      <c r="B194" s="32" t="s">
        <v>57</v>
      </c>
      <c r="C194" s="32"/>
      <c r="D194" s="32"/>
      <c r="E194" s="32"/>
      <c r="F194" s="33"/>
      <c r="G194" s="33"/>
      <c r="H194" s="33"/>
      <c r="I194" s="33"/>
      <c r="J194" s="33"/>
      <c r="K194" s="33"/>
      <c r="L194" s="33"/>
      <c r="M194" s="33"/>
      <c r="N194" s="33"/>
      <c r="O194" s="34"/>
      <c r="P194" s="34"/>
    </row>
    <row r="195" spans="2:16" hidden="1">
      <c r="B195" s="52" t="s">
        <v>76</v>
      </c>
      <c r="C195" s="57"/>
      <c r="D195" s="48"/>
      <c r="E195" s="48"/>
      <c r="F195" s="49"/>
      <c r="G195" s="53"/>
      <c r="H195" s="54"/>
      <c r="I195" s="55"/>
      <c r="J195" s="54"/>
      <c r="K195" s="53"/>
      <c r="L195" s="56"/>
      <c r="M195" s="53"/>
      <c r="N195" s="54"/>
      <c r="O195" s="110">
        <f>SUM(F195:N195)+(E195*18)+(D195*9)</f>
        <v>0</v>
      </c>
      <c r="P195" s="36">
        <f t="shared" ref="P195:P198" si="60">(D195*$D$3)+(E195*$E$3)+(F195*$F$3)+(G195*$G$3)+(H195*$H$3)+(I195*$I$3)+(J195*$J$3)+(K195*$K$3)+(L195*$L$3)+(M195*$M$3)+(N195*$N$3)</f>
        <v>0</v>
      </c>
    </row>
    <row r="196" spans="2:16" hidden="1">
      <c r="B196" s="52"/>
      <c r="C196" s="47"/>
      <c r="D196" s="48"/>
      <c r="E196" s="48"/>
      <c r="F196" s="49"/>
      <c r="G196" s="53"/>
      <c r="H196" s="54"/>
      <c r="I196" s="55"/>
      <c r="J196" s="54"/>
      <c r="K196" s="53"/>
      <c r="L196" s="56"/>
      <c r="M196" s="53"/>
      <c r="N196" s="54"/>
      <c r="O196" s="35">
        <f t="shared" ref="O196:O197" si="61">SUM(F196:N196)</f>
        <v>0</v>
      </c>
      <c r="P196" s="36">
        <f t="shared" si="60"/>
        <v>0</v>
      </c>
    </row>
    <row r="197" spans="2:16" hidden="1">
      <c r="B197" s="52"/>
      <c r="C197" s="47"/>
      <c r="D197" s="48"/>
      <c r="E197" s="48"/>
      <c r="F197" s="49"/>
      <c r="G197" s="53"/>
      <c r="H197" s="54"/>
      <c r="I197" s="55"/>
      <c r="J197" s="54"/>
      <c r="K197" s="53"/>
      <c r="L197" s="56"/>
      <c r="M197" s="53"/>
      <c r="N197" s="54"/>
      <c r="O197" s="35">
        <f t="shared" si="61"/>
        <v>0</v>
      </c>
      <c r="P197" s="36">
        <f t="shared" si="60"/>
        <v>0</v>
      </c>
    </row>
    <row r="198" spans="2:16" hidden="1">
      <c r="B198" s="52"/>
      <c r="C198" s="47"/>
      <c r="D198" s="48"/>
      <c r="E198" s="48"/>
      <c r="F198" s="49"/>
      <c r="G198" s="53"/>
      <c r="H198" s="54"/>
      <c r="I198" s="55"/>
      <c r="J198" s="54"/>
      <c r="K198" s="53"/>
      <c r="L198" s="56"/>
      <c r="M198" s="53"/>
      <c r="N198" s="54"/>
      <c r="O198" s="35">
        <f t="shared" ref="O198" si="62">SUM(F198:N198)</f>
        <v>0</v>
      </c>
      <c r="P198" s="36">
        <f t="shared" si="60"/>
        <v>0</v>
      </c>
    </row>
    <row r="199" spans="2:16" ht="12" hidden="1" thickBot="1">
      <c r="B199" s="37" t="s">
        <v>21</v>
      </c>
      <c r="C199" s="37">
        <f>SUM(C198:C198)</f>
        <v>0</v>
      </c>
      <c r="D199" s="37">
        <f>SUM(D195:D198)</f>
        <v>0</v>
      </c>
      <c r="E199" s="37">
        <f>SUM(E195:E198)</f>
        <v>0</v>
      </c>
      <c r="F199" s="37">
        <f>SUM(F198:F198)</f>
        <v>0</v>
      </c>
      <c r="G199" s="40">
        <f t="shared" ref="G199:P199" si="63">SUM(G195:G198)</f>
        <v>0</v>
      </c>
      <c r="H199" s="40">
        <f t="shared" si="63"/>
        <v>0</v>
      </c>
      <c r="I199" s="40">
        <f t="shared" si="63"/>
        <v>0</v>
      </c>
      <c r="J199" s="40">
        <f t="shared" si="63"/>
        <v>0</v>
      </c>
      <c r="K199" s="40">
        <f t="shared" si="63"/>
        <v>0</v>
      </c>
      <c r="L199" s="40">
        <f t="shared" si="63"/>
        <v>0</v>
      </c>
      <c r="M199" s="40">
        <f t="shared" si="63"/>
        <v>0</v>
      </c>
      <c r="N199" s="40">
        <f t="shared" si="63"/>
        <v>0</v>
      </c>
      <c r="O199" s="41">
        <f t="shared" si="63"/>
        <v>0</v>
      </c>
      <c r="P199" s="42">
        <f t="shared" si="63"/>
        <v>0</v>
      </c>
    </row>
    <row r="200" spans="2:16" hidden="1"/>
    <row r="201" spans="2:16" hidden="1"/>
    <row r="202" spans="2:16" ht="12" hidden="1" thickBot="1">
      <c r="B202" s="32" t="s">
        <v>56</v>
      </c>
      <c r="C202" s="32"/>
      <c r="D202" s="32"/>
      <c r="E202" s="32"/>
      <c r="F202" s="33"/>
      <c r="G202" s="33"/>
      <c r="H202" s="33"/>
      <c r="I202" s="33"/>
      <c r="J202" s="33"/>
      <c r="K202" s="33"/>
      <c r="L202" s="33"/>
      <c r="M202" s="33"/>
      <c r="N202" s="33"/>
      <c r="O202" s="34"/>
      <c r="P202" s="34"/>
    </row>
    <row r="203" spans="2:16" hidden="1">
      <c r="B203" s="52"/>
      <c r="C203" s="57"/>
      <c r="D203" s="48"/>
      <c r="E203" s="48"/>
      <c r="F203" s="49"/>
      <c r="G203" s="53"/>
      <c r="H203" s="54"/>
      <c r="I203" s="55"/>
      <c r="J203" s="54"/>
      <c r="K203" s="53"/>
      <c r="L203" s="56"/>
      <c r="M203" s="53"/>
      <c r="N203" s="54"/>
      <c r="O203" s="35">
        <f t="shared" ref="O203:O205" si="64">SUM(F203:N203)</f>
        <v>0</v>
      </c>
      <c r="P203" s="36">
        <f t="shared" ref="P203:P205" si="65">(D203*$D$3)+(E203*$E$3)+(F203*$F$3)+(G203*$G$3)+(H203*$H$3)+(I203*$I$3)+(J203*$J$3)+(K203*$K$3)+(L203*$L$3)+(M203*$M$3)+(N203*$N$3)</f>
        <v>0</v>
      </c>
    </row>
    <row r="204" spans="2:16" hidden="1">
      <c r="B204" s="52"/>
      <c r="C204" s="47"/>
      <c r="D204" s="48"/>
      <c r="E204" s="48"/>
      <c r="F204" s="49"/>
      <c r="G204" s="53"/>
      <c r="H204" s="54"/>
      <c r="I204" s="55"/>
      <c r="J204" s="54"/>
      <c r="K204" s="53"/>
      <c r="L204" s="56"/>
      <c r="M204" s="53"/>
      <c r="N204" s="54"/>
      <c r="O204" s="35">
        <f t="shared" ref="O204" si="66">SUM(F204:N204)</f>
        <v>0</v>
      </c>
      <c r="P204" s="36">
        <f t="shared" si="65"/>
        <v>0</v>
      </c>
    </row>
    <row r="205" spans="2:16" hidden="1">
      <c r="B205" s="52"/>
      <c r="C205" s="47"/>
      <c r="D205" s="48"/>
      <c r="E205" s="48"/>
      <c r="F205" s="49"/>
      <c r="G205" s="53"/>
      <c r="H205" s="54"/>
      <c r="I205" s="55"/>
      <c r="J205" s="54"/>
      <c r="K205" s="53"/>
      <c r="L205" s="56"/>
      <c r="M205" s="53"/>
      <c r="N205" s="54"/>
      <c r="O205" s="35">
        <f t="shared" si="64"/>
        <v>0</v>
      </c>
      <c r="P205" s="36">
        <f t="shared" si="65"/>
        <v>0</v>
      </c>
    </row>
    <row r="206" spans="2:16" ht="12" hidden="1" thickBot="1">
      <c r="B206" s="37" t="s">
        <v>21</v>
      </c>
      <c r="C206" s="37">
        <f>SUM(C205:C205)</f>
        <v>0</v>
      </c>
      <c r="D206" s="37">
        <f>SUM(D203:D205)</f>
        <v>0</v>
      </c>
      <c r="E206" s="37">
        <f>SUM(E203:E205)</f>
        <v>0</v>
      </c>
      <c r="F206" s="37">
        <f>SUM(F205:F205)</f>
        <v>0</v>
      </c>
      <c r="G206" s="40">
        <f t="shared" ref="G206:P206" si="67">SUM(G203:G205)</f>
        <v>0</v>
      </c>
      <c r="H206" s="40">
        <f t="shared" si="67"/>
        <v>0</v>
      </c>
      <c r="I206" s="40">
        <f t="shared" si="67"/>
        <v>0</v>
      </c>
      <c r="J206" s="40">
        <f t="shared" si="67"/>
        <v>0</v>
      </c>
      <c r="K206" s="40">
        <f t="shared" si="67"/>
        <v>0</v>
      </c>
      <c r="L206" s="40">
        <f t="shared" si="67"/>
        <v>0</v>
      </c>
      <c r="M206" s="40">
        <f t="shared" si="67"/>
        <v>0</v>
      </c>
      <c r="N206" s="40">
        <f t="shared" si="67"/>
        <v>0</v>
      </c>
      <c r="O206" s="41">
        <f t="shared" si="67"/>
        <v>0</v>
      </c>
      <c r="P206" s="42">
        <f t="shared" si="67"/>
        <v>0</v>
      </c>
    </row>
    <row r="207" spans="2:16" hidden="1"/>
    <row r="209" spans="2:16" ht="12" thickBot="1">
      <c r="B209" s="32" t="s">
        <v>47</v>
      </c>
      <c r="C209" s="32"/>
      <c r="D209" s="32"/>
      <c r="E209" s="32"/>
      <c r="F209" s="33"/>
      <c r="G209" s="33"/>
      <c r="H209" s="33"/>
      <c r="I209" s="33"/>
      <c r="J209" s="33"/>
      <c r="K209" s="33"/>
      <c r="L209" s="33"/>
      <c r="M209" s="33"/>
      <c r="N209" s="33"/>
      <c r="O209" s="34"/>
      <c r="P209" s="34"/>
    </row>
    <row r="210" spans="2:16">
      <c r="B210" s="52" t="s">
        <v>76</v>
      </c>
      <c r="C210" s="57"/>
      <c r="D210" s="48"/>
      <c r="E210" s="48"/>
      <c r="F210" s="49"/>
      <c r="G210" s="53">
        <v>430</v>
      </c>
      <c r="H210" s="54"/>
      <c r="I210" s="55"/>
      <c r="J210" s="54">
        <v>10</v>
      </c>
      <c r="K210" s="53"/>
      <c r="L210" s="56"/>
      <c r="M210" s="53">
        <v>186</v>
      </c>
      <c r="N210" s="54">
        <v>61</v>
      </c>
      <c r="O210" s="110">
        <f>SUM(F210:N210)+(E210*18)+(D210*9)</f>
        <v>687</v>
      </c>
      <c r="P210" s="36">
        <f t="shared" ref="P210:P212" si="68">(D210*$D$3)+(E210*$E$3)+(F210*$F$3)+(G210*$G$3)+(H210*$H$3)+(I210*$I$3)+(J210*$J$3)+(K210*$K$3)+(L210*$L$3)+(M210*$M$3)+(N210*$N$3)</f>
        <v>606.5</v>
      </c>
    </row>
    <row r="211" spans="2:16">
      <c r="B211" s="52"/>
      <c r="C211" s="47"/>
      <c r="D211" s="48"/>
      <c r="E211" s="48"/>
      <c r="F211" s="49"/>
      <c r="G211" s="53"/>
      <c r="H211" s="54"/>
      <c r="I211" s="55"/>
      <c r="J211" s="54"/>
      <c r="K211" s="53"/>
      <c r="L211" s="56"/>
      <c r="M211" s="53"/>
      <c r="N211" s="54"/>
      <c r="O211" s="35">
        <f t="shared" ref="O211" si="69">SUM(F211:N211)</f>
        <v>0</v>
      </c>
      <c r="P211" s="36">
        <f t="shared" si="68"/>
        <v>0</v>
      </c>
    </row>
    <row r="212" spans="2:16">
      <c r="B212" s="52"/>
      <c r="C212" s="47"/>
      <c r="D212" s="48"/>
      <c r="E212" s="48"/>
      <c r="F212" s="49"/>
      <c r="G212" s="53"/>
      <c r="H212" s="54"/>
      <c r="I212" s="55"/>
      <c r="J212" s="54"/>
      <c r="K212" s="53"/>
      <c r="L212" s="56"/>
      <c r="M212" s="53"/>
      <c r="N212" s="54"/>
      <c r="O212" s="35">
        <f t="shared" ref="O212" si="70">SUM(F212:N212)</f>
        <v>0</v>
      </c>
      <c r="P212" s="36">
        <f t="shared" si="68"/>
        <v>0</v>
      </c>
    </row>
    <row r="213" spans="2:16" ht="12" thickBot="1">
      <c r="B213" s="37" t="s">
        <v>21</v>
      </c>
      <c r="C213" s="37">
        <f>SUM(C212:C212)</f>
        <v>0</v>
      </c>
      <c r="D213" s="37">
        <f>SUM(D210:D212)</f>
        <v>0</v>
      </c>
      <c r="E213" s="37">
        <f>SUM(E210:E212)</f>
        <v>0</v>
      </c>
      <c r="F213" s="37">
        <f>SUM(F212:F212)</f>
        <v>0</v>
      </c>
      <c r="G213" s="40">
        <f t="shared" ref="G213:P213" si="71">SUM(G210:G212)</f>
        <v>430</v>
      </c>
      <c r="H213" s="40">
        <f t="shared" si="71"/>
        <v>0</v>
      </c>
      <c r="I213" s="40">
        <f t="shared" si="71"/>
        <v>0</v>
      </c>
      <c r="J213" s="40">
        <f t="shared" si="71"/>
        <v>10</v>
      </c>
      <c r="K213" s="40">
        <f t="shared" si="71"/>
        <v>0</v>
      </c>
      <c r="L213" s="40">
        <f t="shared" si="71"/>
        <v>0</v>
      </c>
      <c r="M213" s="40">
        <f t="shared" si="71"/>
        <v>186</v>
      </c>
      <c r="N213" s="40">
        <f t="shared" si="71"/>
        <v>61</v>
      </c>
      <c r="O213" s="41">
        <f t="shared" si="71"/>
        <v>687</v>
      </c>
      <c r="P213" s="42">
        <f t="shared" si="71"/>
        <v>606.5</v>
      </c>
    </row>
    <row r="216" spans="2:16" ht="12" thickBot="1">
      <c r="B216" s="32" t="s">
        <v>54</v>
      </c>
      <c r="C216" s="32"/>
      <c r="D216" s="32"/>
      <c r="E216" s="32"/>
      <c r="F216" s="33"/>
      <c r="G216" s="33"/>
      <c r="H216" s="33"/>
      <c r="I216" s="33"/>
      <c r="J216" s="33"/>
      <c r="K216" s="33"/>
      <c r="L216" s="33"/>
      <c r="M216" s="33"/>
      <c r="N216" s="33"/>
      <c r="O216" s="34"/>
      <c r="P216" s="34"/>
    </row>
    <row r="217" spans="2:16" ht="11.25" customHeight="1">
      <c r="B217" s="52" t="s">
        <v>126</v>
      </c>
      <c r="C217" s="47"/>
      <c r="D217" s="48"/>
      <c r="E217" s="48"/>
      <c r="F217" s="49">
        <v>150</v>
      </c>
      <c r="G217" s="53"/>
      <c r="H217" s="54"/>
      <c r="I217" s="55"/>
      <c r="J217" s="54"/>
      <c r="K217" s="53"/>
      <c r="L217" s="56"/>
      <c r="M217" s="53"/>
      <c r="N217" s="54"/>
      <c r="O217" s="35">
        <f t="shared" ref="O217:O245" si="72">SUM(F217:N217)</f>
        <v>150</v>
      </c>
      <c r="P217" s="36">
        <f t="shared" ref="P217:P245" si="73">(D217*$D$3)+(E217*$E$3)+(F217*$F$3)+(G217*$G$3)+(H217*$H$3)+(I217*$I$3)+(J217*$J$3)+(K217*$K$3)+(L217*$L$3)+(M217*$M$3)+(N217*$N$3)</f>
        <v>15</v>
      </c>
    </row>
    <row r="218" spans="2:16" ht="11.25" customHeight="1">
      <c r="B218" s="52" t="s">
        <v>280</v>
      </c>
      <c r="C218" s="47"/>
      <c r="D218" s="48"/>
      <c r="E218" s="48"/>
      <c r="F218" s="49"/>
      <c r="G218" s="53">
        <v>200</v>
      </c>
      <c r="H218" s="54"/>
      <c r="I218" s="55">
        <v>142</v>
      </c>
      <c r="J218" s="54"/>
      <c r="K218" s="53">
        <v>63</v>
      </c>
      <c r="L218" s="56"/>
      <c r="M218" s="53">
        <v>47</v>
      </c>
      <c r="N218" s="54"/>
      <c r="O218" s="35">
        <f t="shared" ref="O218" si="74">SUM(F218:N218)</f>
        <v>452</v>
      </c>
      <c r="P218" s="36">
        <f t="shared" ref="P218" si="75">(D218*$D$3)+(E218*$E$3)+(F218*$F$3)+(G218*$G$3)+(H218*$H$3)+(I218*$I$3)+(J218*$J$3)+(K218*$K$3)+(L218*$L$3)+(M218*$M$3)+(N218*$N$3)</f>
        <v>278</v>
      </c>
    </row>
    <row r="219" spans="2:16" ht="11.25" customHeight="1">
      <c r="B219" s="52" t="s">
        <v>127</v>
      </c>
      <c r="C219" s="47"/>
      <c r="D219" s="48"/>
      <c r="E219" s="48"/>
      <c r="F219" s="49">
        <v>9</v>
      </c>
      <c r="G219" s="53">
        <v>281</v>
      </c>
      <c r="H219" s="54"/>
      <c r="I219" s="55">
        <v>1</v>
      </c>
      <c r="J219" s="54"/>
      <c r="K219" s="53">
        <v>61</v>
      </c>
      <c r="L219" s="56"/>
      <c r="M219" s="53"/>
      <c r="N219" s="54">
        <v>1</v>
      </c>
      <c r="O219" s="35">
        <f t="shared" si="72"/>
        <v>353</v>
      </c>
      <c r="P219" s="36">
        <f t="shared" si="73"/>
        <v>134.65</v>
      </c>
    </row>
    <row r="220" spans="2:16" ht="11.25" customHeight="1">
      <c r="B220" s="52" t="s">
        <v>128</v>
      </c>
      <c r="C220" s="47"/>
      <c r="D220" s="48"/>
      <c r="E220" s="48"/>
      <c r="F220" s="49"/>
      <c r="G220" s="53">
        <v>524</v>
      </c>
      <c r="H220" s="54"/>
      <c r="I220" s="55">
        <v>205</v>
      </c>
      <c r="J220" s="54"/>
      <c r="K220" s="53">
        <v>380</v>
      </c>
      <c r="L220" s="56"/>
      <c r="M220" s="53"/>
      <c r="N220" s="54">
        <v>1</v>
      </c>
      <c r="O220" s="35">
        <f t="shared" si="72"/>
        <v>1110</v>
      </c>
      <c r="P220" s="36">
        <f t="shared" si="73"/>
        <v>615.5</v>
      </c>
    </row>
    <row r="221" spans="2:16" ht="11.25" customHeight="1">
      <c r="B221" s="52" t="s">
        <v>129</v>
      </c>
      <c r="C221" s="47"/>
      <c r="D221" s="48"/>
      <c r="E221" s="48"/>
      <c r="F221" s="49"/>
      <c r="G221" s="53">
        <v>2</v>
      </c>
      <c r="H221" s="54"/>
      <c r="I221" s="55">
        <v>1</v>
      </c>
      <c r="J221" s="54"/>
      <c r="K221" s="53">
        <v>1</v>
      </c>
      <c r="L221" s="56"/>
      <c r="M221" s="53">
        <v>1</v>
      </c>
      <c r="N221" s="54"/>
      <c r="O221" s="35">
        <f t="shared" si="72"/>
        <v>5</v>
      </c>
      <c r="P221" s="36">
        <f t="shared" si="73"/>
        <v>4</v>
      </c>
    </row>
    <row r="222" spans="2:16" ht="11.25" customHeight="1">
      <c r="B222" s="52" t="s">
        <v>130</v>
      </c>
      <c r="C222" s="47"/>
      <c r="D222" s="48"/>
      <c r="E222" s="48"/>
      <c r="F222" s="49"/>
      <c r="G222" s="53"/>
      <c r="H222" s="54"/>
      <c r="I222" s="55"/>
      <c r="J222" s="54"/>
      <c r="K222" s="53"/>
      <c r="L222" s="56"/>
      <c r="M222" s="53">
        <v>6</v>
      </c>
      <c r="N222" s="54"/>
      <c r="O222" s="110">
        <f>SUM(F222:N222)+(E222*18)+(D222*9)</f>
        <v>6</v>
      </c>
      <c r="P222" s="36">
        <f t="shared" si="73"/>
        <v>12</v>
      </c>
    </row>
    <row r="223" spans="2:16" ht="11.25" customHeight="1">
      <c r="B223" s="52" t="s">
        <v>131</v>
      </c>
      <c r="C223" s="47"/>
      <c r="D223" s="48"/>
      <c r="E223" s="48"/>
      <c r="F223" s="49"/>
      <c r="G223" s="53">
        <v>18</v>
      </c>
      <c r="H223" s="54"/>
      <c r="I223" s="55"/>
      <c r="J223" s="54"/>
      <c r="K223" s="53"/>
      <c r="L223" s="56"/>
      <c r="M223" s="53">
        <v>83</v>
      </c>
      <c r="N223" s="54"/>
      <c r="O223" s="35">
        <f t="shared" si="72"/>
        <v>101</v>
      </c>
      <c r="P223" s="36">
        <f t="shared" si="73"/>
        <v>170.5</v>
      </c>
    </row>
    <row r="224" spans="2:16" ht="11.25" customHeight="1">
      <c r="B224" s="52" t="s">
        <v>132</v>
      </c>
      <c r="C224" s="47"/>
      <c r="D224" s="48"/>
      <c r="E224" s="48"/>
      <c r="F224" s="49"/>
      <c r="G224" s="53">
        <v>9</v>
      </c>
      <c r="H224" s="54"/>
      <c r="I224" s="55">
        <v>4</v>
      </c>
      <c r="J224" s="54"/>
      <c r="K224" s="53">
        <v>5</v>
      </c>
      <c r="L224" s="56"/>
      <c r="M224" s="53">
        <v>1</v>
      </c>
      <c r="N224" s="54"/>
      <c r="O224" s="35">
        <f t="shared" si="72"/>
        <v>19</v>
      </c>
      <c r="P224" s="36">
        <f t="shared" si="73"/>
        <v>11.25</v>
      </c>
    </row>
    <row r="225" spans="2:16" ht="11.25" customHeight="1">
      <c r="B225" s="52" t="s">
        <v>133</v>
      </c>
      <c r="C225" s="47"/>
      <c r="D225" s="48"/>
      <c r="E225" s="48"/>
      <c r="F225" s="49"/>
      <c r="G225" s="53">
        <v>50</v>
      </c>
      <c r="H225" s="54"/>
      <c r="I225" s="55">
        <v>14</v>
      </c>
      <c r="J225" s="54"/>
      <c r="K225" s="53">
        <v>2</v>
      </c>
      <c r="L225" s="56"/>
      <c r="M225" s="53">
        <v>18</v>
      </c>
      <c r="N225" s="54"/>
      <c r="O225" s="35">
        <f t="shared" si="72"/>
        <v>84</v>
      </c>
      <c r="P225" s="36">
        <f t="shared" si="73"/>
        <v>57.5</v>
      </c>
    </row>
    <row r="226" spans="2:16" ht="11.25" customHeight="1">
      <c r="B226" s="52" t="s">
        <v>134</v>
      </c>
      <c r="C226" s="47"/>
      <c r="D226" s="48"/>
      <c r="E226" s="48">
        <v>1</v>
      </c>
      <c r="F226" s="49"/>
      <c r="G226" s="53">
        <v>202</v>
      </c>
      <c r="H226" s="54"/>
      <c r="I226" s="55">
        <v>1</v>
      </c>
      <c r="J226" s="54"/>
      <c r="K226" s="53">
        <v>250</v>
      </c>
      <c r="L226" s="56"/>
      <c r="M226" s="53">
        <v>213</v>
      </c>
      <c r="N226" s="54"/>
      <c r="O226" s="35">
        <f>SUM(F226:N226)+(E226*18)+(D226*9)</f>
        <v>684</v>
      </c>
      <c r="P226" s="36">
        <f t="shared" ref="P226:P232" si="76">(D226*$D$3)+(E226*$E$3)+(F226*$F$3)+(G226*$G$3)+(H226*$H$3)+(I226*$I$3)+(J226*$J$3)+(K226*$K$3)+(L226*$L$3)+(M226*$M$3)+(N226*$N$3)</f>
        <v>799</v>
      </c>
    </row>
    <row r="227" spans="2:16" ht="11.25" customHeight="1">
      <c r="B227" s="52" t="s">
        <v>135</v>
      </c>
      <c r="C227" s="47"/>
      <c r="D227" s="48"/>
      <c r="E227" s="48"/>
      <c r="F227" s="49"/>
      <c r="G227" s="53">
        <v>18</v>
      </c>
      <c r="H227" s="54"/>
      <c r="I227" s="55"/>
      <c r="J227" s="54"/>
      <c r="K227" s="53"/>
      <c r="L227" s="56"/>
      <c r="M227" s="53">
        <v>11</v>
      </c>
      <c r="N227" s="54"/>
      <c r="O227" s="35">
        <f t="shared" ref="O227:O232" si="77">SUM(F227:N227)</f>
        <v>29</v>
      </c>
      <c r="P227" s="36">
        <f t="shared" si="76"/>
        <v>26.5</v>
      </c>
    </row>
    <row r="228" spans="2:16" ht="11.25" customHeight="1">
      <c r="B228" s="52" t="s">
        <v>136</v>
      </c>
      <c r="C228" s="47"/>
      <c r="D228" s="48"/>
      <c r="E228" s="48"/>
      <c r="F228" s="49"/>
      <c r="G228" s="53">
        <v>10</v>
      </c>
      <c r="H228" s="54"/>
      <c r="I228" s="55">
        <v>2</v>
      </c>
      <c r="J228" s="54"/>
      <c r="K228" s="53">
        <v>2</v>
      </c>
      <c r="L228" s="56"/>
      <c r="M228" s="53">
        <v>1</v>
      </c>
      <c r="N228" s="54"/>
      <c r="O228" s="35">
        <f t="shared" si="77"/>
        <v>15</v>
      </c>
      <c r="P228" s="36">
        <f t="shared" si="76"/>
        <v>7.5</v>
      </c>
    </row>
    <row r="229" spans="2:16" ht="11.25" customHeight="1">
      <c r="B229" s="52" t="s">
        <v>137</v>
      </c>
      <c r="C229" s="47"/>
      <c r="D229" s="48"/>
      <c r="E229" s="48"/>
      <c r="F229" s="49"/>
      <c r="G229" s="53">
        <v>9</v>
      </c>
      <c r="H229" s="54"/>
      <c r="I229" s="55">
        <v>2</v>
      </c>
      <c r="J229" s="54"/>
      <c r="K229" s="53">
        <v>1</v>
      </c>
      <c r="L229" s="56"/>
      <c r="M229" s="53">
        <v>10</v>
      </c>
      <c r="N229" s="54"/>
      <c r="O229" s="35">
        <f t="shared" si="77"/>
        <v>22</v>
      </c>
      <c r="P229" s="36">
        <f t="shared" si="76"/>
        <v>24.25</v>
      </c>
    </row>
    <row r="230" spans="2:16" ht="11.25" customHeight="1">
      <c r="B230" s="52" t="s">
        <v>138</v>
      </c>
      <c r="C230" s="47"/>
      <c r="D230" s="48"/>
      <c r="E230" s="48"/>
      <c r="F230" s="49"/>
      <c r="G230" s="53">
        <v>9</v>
      </c>
      <c r="H230" s="54"/>
      <c r="I230" s="55">
        <v>2</v>
      </c>
      <c r="J230" s="54"/>
      <c r="K230" s="53">
        <v>1</v>
      </c>
      <c r="L230" s="56"/>
      <c r="M230" s="53"/>
      <c r="N230" s="54"/>
      <c r="O230" s="35">
        <f t="shared" si="77"/>
        <v>12</v>
      </c>
      <c r="P230" s="36">
        <f t="shared" si="76"/>
        <v>4.25</v>
      </c>
    </row>
    <row r="231" spans="2:16" ht="11.25" customHeight="1">
      <c r="B231" s="52" t="s">
        <v>139</v>
      </c>
      <c r="C231" s="47"/>
      <c r="D231" s="48"/>
      <c r="E231" s="48"/>
      <c r="F231" s="49"/>
      <c r="G231" s="53"/>
      <c r="H231" s="54"/>
      <c r="I231" s="55"/>
      <c r="J231" s="54"/>
      <c r="K231" s="53"/>
      <c r="L231" s="56"/>
      <c r="M231" s="53">
        <v>5</v>
      </c>
      <c r="N231" s="54"/>
      <c r="O231" s="35">
        <f t="shared" si="77"/>
        <v>5</v>
      </c>
      <c r="P231" s="36">
        <f t="shared" si="76"/>
        <v>10</v>
      </c>
    </row>
    <row r="232" spans="2:16" ht="11.25" customHeight="1">
      <c r="B232" s="52" t="s">
        <v>140</v>
      </c>
      <c r="C232" s="47"/>
      <c r="D232" s="48"/>
      <c r="E232" s="48"/>
      <c r="F232" s="49"/>
      <c r="G232" s="53">
        <v>21</v>
      </c>
      <c r="H232" s="54"/>
      <c r="I232" s="55"/>
      <c r="J232" s="54"/>
      <c r="K232" s="53"/>
      <c r="L232" s="56"/>
      <c r="M232" s="53"/>
      <c r="N232" s="54"/>
      <c r="O232" s="35">
        <f t="shared" si="77"/>
        <v>21</v>
      </c>
      <c r="P232" s="36">
        <f t="shared" si="76"/>
        <v>5.25</v>
      </c>
    </row>
    <row r="233" spans="2:16" ht="11.25" customHeight="1">
      <c r="B233" s="52" t="s">
        <v>141</v>
      </c>
      <c r="C233" s="47"/>
      <c r="D233" s="48"/>
      <c r="E233" s="48"/>
      <c r="F233" s="49"/>
      <c r="G233" s="53"/>
      <c r="H233" s="54"/>
      <c r="I233" s="55"/>
      <c r="J233" s="54"/>
      <c r="K233" s="53"/>
      <c r="L233" s="56"/>
      <c r="M233" s="53">
        <v>273</v>
      </c>
      <c r="N233" s="54"/>
      <c r="O233" s="35">
        <f t="shared" ref="O233:O239" si="78">SUM(F233:N233)</f>
        <v>273</v>
      </c>
      <c r="P233" s="36">
        <f t="shared" ref="P233:P239" si="79">(D233*$D$3)+(E233*$E$3)+(F233*$F$3)+(G233*$G$3)+(H233*$H$3)+(I233*$I$3)+(J233*$J$3)+(K233*$K$3)+(L233*$L$3)+(M233*$M$3)+(N233*$N$3)</f>
        <v>546</v>
      </c>
    </row>
    <row r="234" spans="2:16" ht="11.25" customHeight="1">
      <c r="B234" s="52" t="s">
        <v>142</v>
      </c>
      <c r="C234" s="47"/>
      <c r="D234" s="48"/>
      <c r="E234" s="48"/>
      <c r="F234" s="49"/>
      <c r="G234" s="53">
        <v>9</v>
      </c>
      <c r="H234" s="54"/>
      <c r="I234" s="55">
        <v>2</v>
      </c>
      <c r="J234" s="54"/>
      <c r="K234" s="53">
        <v>1</v>
      </c>
      <c r="L234" s="56"/>
      <c r="M234" s="53"/>
      <c r="N234" s="54"/>
      <c r="O234" s="35">
        <f t="shared" si="78"/>
        <v>12</v>
      </c>
      <c r="P234" s="36">
        <f t="shared" si="79"/>
        <v>4.25</v>
      </c>
    </row>
    <row r="235" spans="2:16" ht="11.25" customHeight="1">
      <c r="B235" s="52" t="s">
        <v>143</v>
      </c>
      <c r="C235" s="47"/>
      <c r="D235" s="48"/>
      <c r="E235" s="48"/>
      <c r="F235" s="49"/>
      <c r="G235" s="53">
        <v>19</v>
      </c>
      <c r="H235" s="54"/>
      <c r="I235" s="55">
        <v>12</v>
      </c>
      <c r="J235" s="54"/>
      <c r="K235" s="53">
        <v>7</v>
      </c>
      <c r="L235" s="56"/>
      <c r="M235" s="53">
        <v>3</v>
      </c>
      <c r="N235" s="54"/>
      <c r="O235" s="35">
        <f t="shared" si="78"/>
        <v>41</v>
      </c>
      <c r="P235" s="36">
        <f t="shared" si="79"/>
        <v>23.75</v>
      </c>
    </row>
    <row r="236" spans="2:16" ht="11.25" customHeight="1">
      <c r="B236" s="52" t="s">
        <v>144</v>
      </c>
      <c r="C236" s="47"/>
      <c r="D236" s="48"/>
      <c r="E236" s="48"/>
      <c r="F236" s="49"/>
      <c r="G236" s="53">
        <v>93</v>
      </c>
      <c r="H236" s="54"/>
      <c r="I236" s="55">
        <v>33</v>
      </c>
      <c r="J236" s="54"/>
      <c r="K236" s="53">
        <v>58</v>
      </c>
      <c r="L236" s="56"/>
      <c r="M236" s="53">
        <v>49</v>
      </c>
      <c r="N236" s="54"/>
      <c r="O236" s="35">
        <f t="shared" si="78"/>
        <v>233</v>
      </c>
      <c r="P236" s="36">
        <f t="shared" si="79"/>
        <v>195.75</v>
      </c>
    </row>
    <row r="237" spans="2:16" ht="11.25" customHeight="1">
      <c r="B237" s="52" t="s">
        <v>145</v>
      </c>
      <c r="C237" s="47"/>
      <c r="D237" s="48"/>
      <c r="E237" s="48"/>
      <c r="F237" s="49"/>
      <c r="G237" s="53">
        <v>7</v>
      </c>
      <c r="H237" s="54"/>
      <c r="I237" s="55">
        <v>8</v>
      </c>
      <c r="J237" s="54"/>
      <c r="K237" s="53">
        <v>4</v>
      </c>
      <c r="L237" s="56"/>
      <c r="M237" s="53">
        <v>10</v>
      </c>
      <c r="N237" s="54"/>
      <c r="O237" s="35">
        <f t="shared" si="78"/>
        <v>29</v>
      </c>
      <c r="P237" s="36">
        <f t="shared" si="79"/>
        <v>29.75</v>
      </c>
    </row>
    <row r="238" spans="2:16" ht="11.25" customHeight="1">
      <c r="B238" s="52" t="s">
        <v>146</v>
      </c>
      <c r="C238" s="47"/>
      <c r="D238" s="48"/>
      <c r="E238" s="48"/>
      <c r="F238" s="49"/>
      <c r="G238" s="53">
        <v>8</v>
      </c>
      <c r="H238" s="54"/>
      <c r="I238" s="55">
        <v>2</v>
      </c>
      <c r="J238" s="54"/>
      <c r="K238" s="53">
        <v>1</v>
      </c>
      <c r="L238" s="56"/>
      <c r="M238" s="53"/>
      <c r="N238" s="54"/>
      <c r="O238" s="35">
        <f t="shared" si="78"/>
        <v>11</v>
      </c>
      <c r="P238" s="36">
        <f t="shared" si="79"/>
        <v>4</v>
      </c>
    </row>
    <row r="239" spans="2:16" ht="11.25" customHeight="1">
      <c r="B239" s="52" t="s">
        <v>147</v>
      </c>
      <c r="C239" s="47"/>
      <c r="D239" s="48"/>
      <c r="E239" s="48"/>
      <c r="F239" s="49"/>
      <c r="G239" s="53">
        <v>29</v>
      </c>
      <c r="H239" s="54"/>
      <c r="I239" s="55">
        <v>17</v>
      </c>
      <c r="J239" s="54"/>
      <c r="K239" s="53">
        <v>6</v>
      </c>
      <c r="L239" s="56"/>
      <c r="M239" s="53">
        <v>7</v>
      </c>
      <c r="N239" s="54"/>
      <c r="O239" s="35">
        <f t="shared" si="78"/>
        <v>59</v>
      </c>
      <c r="P239" s="36">
        <f t="shared" si="79"/>
        <v>35.75</v>
      </c>
    </row>
    <row r="240" spans="2:16" ht="11.25" customHeight="1">
      <c r="B240" s="52" t="s">
        <v>148</v>
      </c>
      <c r="C240" s="47"/>
      <c r="D240" s="48"/>
      <c r="E240" s="48"/>
      <c r="F240" s="49"/>
      <c r="G240" s="53">
        <v>41</v>
      </c>
      <c r="H240" s="54"/>
      <c r="I240" s="55">
        <v>27</v>
      </c>
      <c r="J240" s="54"/>
      <c r="K240" s="53">
        <v>9</v>
      </c>
      <c r="L240" s="56"/>
      <c r="M240" s="53">
        <v>25</v>
      </c>
      <c r="N240" s="54"/>
      <c r="O240" s="35">
        <f t="shared" si="72"/>
        <v>102</v>
      </c>
      <c r="P240" s="36">
        <f t="shared" si="73"/>
        <v>82.75</v>
      </c>
    </row>
    <row r="241" spans="2:16" ht="11.25" customHeight="1">
      <c r="B241" s="52" t="s">
        <v>149</v>
      </c>
      <c r="C241" s="47"/>
      <c r="D241" s="48"/>
      <c r="E241" s="48"/>
      <c r="F241" s="49"/>
      <c r="G241" s="53">
        <v>20</v>
      </c>
      <c r="H241" s="54"/>
      <c r="I241" s="55">
        <v>11</v>
      </c>
      <c r="J241" s="54"/>
      <c r="K241" s="53">
        <v>4</v>
      </c>
      <c r="L241" s="56"/>
      <c r="M241" s="53">
        <v>7</v>
      </c>
      <c r="N241" s="54"/>
      <c r="O241" s="35">
        <f t="shared" si="72"/>
        <v>42</v>
      </c>
      <c r="P241" s="36">
        <f t="shared" si="73"/>
        <v>28.5</v>
      </c>
    </row>
    <row r="242" spans="2:16" ht="11.25" customHeight="1">
      <c r="B242" s="52" t="s">
        <v>150</v>
      </c>
      <c r="C242" s="47"/>
      <c r="D242" s="48"/>
      <c r="E242" s="48"/>
      <c r="F242" s="49"/>
      <c r="G242" s="53">
        <v>5</v>
      </c>
      <c r="H242" s="54"/>
      <c r="I242" s="55">
        <v>1</v>
      </c>
      <c r="J242" s="54"/>
      <c r="K242" s="53">
        <v>1</v>
      </c>
      <c r="L242" s="56"/>
      <c r="M242" s="53"/>
      <c r="N242" s="54"/>
      <c r="O242" s="35">
        <f t="shared" si="72"/>
        <v>7</v>
      </c>
      <c r="P242" s="36">
        <f t="shared" si="73"/>
        <v>2.75</v>
      </c>
    </row>
    <row r="243" spans="2:16" ht="11.25" customHeight="1">
      <c r="B243" s="52" t="s">
        <v>151</v>
      </c>
      <c r="C243" s="47"/>
      <c r="D243" s="48"/>
      <c r="E243" s="48"/>
      <c r="F243" s="49"/>
      <c r="G243" s="53">
        <v>1</v>
      </c>
      <c r="H243" s="54"/>
      <c r="I243" s="55"/>
      <c r="J243" s="54"/>
      <c r="K243" s="53"/>
      <c r="L243" s="56"/>
      <c r="M243" s="53"/>
      <c r="N243" s="54"/>
      <c r="O243" s="35">
        <f t="shared" si="72"/>
        <v>1</v>
      </c>
      <c r="P243" s="36">
        <f t="shared" si="73"/>
        <v>0.25</v>
      </c>
    </row>
    <row r="244" spans="2:16" ht="11.25" customHeight="1">
      <c r="B244" s="52" t="s">
        <v>152</v>
      </c>
      <c r="C244" s="47"/>
      <c r="D244" s="48"/>
      <c r="E244" s="48"/>
      <c r="F244" s="49"/>
      <c r="G244" s="53">
        <v>1502</v>
      </c>
      <c r="H244" s="54"/>
      <c r="I244" s="55">
        <v>223</v>
      </c>
      <c r="J244" s="54"/>
      <c r="K244" s="53">
        <v>111</v>
      </c>
      <c r="L244" s="56"/>
      <c r="M244" s="53">
        <v>8</v>
      </c>
      <c r="N244" s="54"/>
      <c r="O244" s="35">
        <f t="shared" si="72"/>
        <v>1844</v>
      </c>
      <c r="P244" s="36">
        <f t="shared" si="73"/>
        <v>614</v>
      </c>
    </row>
    <row r="245" spans="2:16" ht="11.25" customHeight="1">
      <c r="B245" s="52"/>
      <c r="C245" s="47"/>
      <c r="D245" s="48"/>
      <c r="E245" s="48"/>
      <c r="F245" s="49"/>
      <c r="G245" s="53"/>
      <c r="H245" s="54"/>
      <c r="I245" s="55"/>
      <c r="J245" s="54"/>
      <c r="K245" s="53"/>
      <c r="L245" s="56"/>
      <c r="M245" s="53"/>
      <c r="N245" s="54"/>
      <c r="O245" s="35">
        <f t="shared" si="72"/>
        <v>0</v>
      </c>
      <c r="P245" s="36">
        <f t="shared" si="73"/>
        <v>0</v>
      </c>
    </row>
    <row r="246" spans="2:16" ht="12" thickBot="1">
      <c r="B246" s="37" t="s">
        <v>21</v>
      </c>
      <c r="C246" s="37">
        <f t="shared" ref="C246:P246" si="80">SUM(C217:C245)</f>
        <v>0</v>
      </c>
      <c r="D246" s="37">
        <f t="shared" si="80"/>
        <v>0</v>
      </c>
      <c r="E246" s="37">
        <f t="shared" si="80"/>
        <v>1</v>
      </c>
      <c r="F246" s="37">
        <f t="shared" si="80"/>
        <v>159</v>
      </c>
      <c r="G246" s="40">
        <f t="shared" si="80"/>
        <v>3087</v>
      </c>
      <c r="H246" s="40">
        <f t="shared" si="80"/>
        <v>0</v>
      </c>
      <c r="I246" s="40">
        <f t="shared" si="80"/>
        <v>710</v>
      </c>
      <c r="J246" s="40">
        <f t="shared" si="80"/>
        <v>0</v>
      </c>
      <c r="K246" s="40">
        <f t="shared" si="80"/>
        <v>968</v>
      </c>
      <c r="L246" s="40">
        <f t="shared" si="80"/>
        <v>0</v>
      </c>
      <c r="M246" s="40">
        <f t="shared" si="80"/>
        <v>778</v>
      </c>
      <c r="N246" s="40">
        <f t="shared" si="80"/>
        <v>2</v>
      </c>
      <c r="O246" s="41">
        <f t="shared" si="80"/>
        <v>5722</v>
      </c>
      <c r="P246" s="42">
        <f t="shared" si="80"/>
        <v>3742.65</v>
      </c>
    </row>
    <row r="247" spans="2:16" ht="11.25" customHeight="1">
      <c r="B247" s="44"/>
      <c r="C247" s="44"/>
      <c r="D247" s="44"/>
      <c r="E247" s="44"/>
      <c r="F247" s="44"/>
      <c r="G247" s="45"/>
      <c r="H247" s="45"/>
      <c r="I247" s="45"/>
      <c r="J247" s="45"/>
      <c r="K247" s="45"/>
      <c r="L247" s="45"/>
      <c r="M247" s="45"/>
      <c r="N247" s="45"/>
      <c r="O247" s="50"/>
      <c r="P247" s="51"/>
    </row>
    <row r="248" spans="2:16" ht="11.25" customHeight="1"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</row>
    <row r="249" spans="2:16" ht="12" thickBot="1">
      <c r="B249" s="32" t="s">
        <v>100</v>
      </c>
      <c r="C249" s="32"/>
      <c r="D249" s="32"/>
      <c r="E249" s="32"/>
      <c r="F249" s="33"/>
      <c r="G249" s="33"/>
      <c r="H249" s="33"/>
      <c r="I249" s="33"/>
      <c r="J249" s="33"/>
      <c r="K249" s="33"/>
      <c r="L249" s="33"/>
      <c r="M249" s="33"/>
      <c r="N249" s="33"/>
      <c r="O249" s="34"/>
      <c r="P249" s="34"/>
    </row>
    <row r="250" spans="2:16">
      <c r="B250" s="52" t="s">
        <v>75</v>
      </c>
      <c r="C250" s="47"/>
      <c r="D250" s="48"/>
      <c r="E250" s="48"/>
      <c r="F250" s="49"/>
      <c r="G250" s="53"/>
      <c r="H250" s="54"/>
      <c r="I250" s="55">
        <v>5</v>
      </c>
      <c r="J250" s="54"/>
      <c r="K250" s="53">
        <v>10</v>
      </c>
      <c r="L250" s="56"/>
      <c r="M250" s="53">
        <v>3</v>
      </c>
      <c r="N250" s="54">
        <v>5</v>
      </c>
      <c r="O250" s="35">
        <f>SUM(F250:N250)</f>
        <v>23</v>
      </c>
      <c r="P250" s="36">
        <f t="shared" ref="P250:P252" si="81">(D250*$D$3)+(E250*$E$3)+(F250*$F$3)+(G250*$G$3)+(H250*$H$3)+(I250*$I$3)+(J250*$J$3)+(K250*$K$3)+(L250*$L$3)+(M250*$M$3)+(N250*$N$3)</f>
        <v>28.5</v>
      </c>
    </row>
    <row r="251" spans="2:16">
      <c r="B251" s="52"/>
      <c r="C251" s="47"/>
      <c r="D251" s="48"/>
      <c r="E251" s="48"/>
      <c r="F251" s="49"/>
      <c r="G251" s="53"/>
      <c r="H251" s="54"/>
      <c r="I251" s="55"/>
      <c r="J251" s="54"/>
      <c r="K251" s="53"/>
      <c r="L251" s="56"/>
      <c r="M251" s="53"/>
      <c r="N251" s="54"/>
      <c r="O251" s="35">
        <f>SUM(F251:N251)</f>
        <v>0</v>
      </c>
      <c r="P251" s="36">
        <f t="shared" si="81"/>
        <v>0</v>
      </c>
    </row>
    <row r="252" spans="2:16">
      <c r="B252" s="52"/>
      <c r="C252" s="47"/>
      <c r="D252" s="48"/>
      <c r="E252" s="48"/>
      <c r="F252" s="49"/>
      <c r="G252" s="53"/>
      <c r="H252" s="54"/>
      <c r="I252" s="55"/>
      <c r="J252" s="54"/>
      <c r="K252" s="53"/>
      <c r="L252" s="56"/>
      <c r="M252" s="53"/>
      <c r="N252" s="54"/>
      <c r="O252" s="35">
        <f>SUM(F252:N252)</f>
        <v>0</v>
      </c>
      <c r="P252" s="36">
        <f t="shared" si="81"/>
        <v>0</v>
      </c>
    </row>
    <row r="253" spans="2:16" ht="12" thickBot="1">
      <c r="B253" s="37" t="s">
        <v>21</v>
      </c>
      <c r="C253" s="37">
        <f t="shared" ref="C253:O253" si="82">SUM(C250:C252)</f>
        <v>0</v>
      </c>
      <c r="D253" s="37">
        <f t="shared" si="82"/>
        <v>0</v>
      </c>
      <c r="E253" s="37">
        <f t="shared" si="82"/>
        <v>0</v>
      </c>
      <c r="F253" s="37">
        <f t="shared" si="82"/>
        <v>0</v>
      </c>
      <c r="G253" s="40">
        <f t="shared" si="82"/>
        <v>0</v>
      </c>
      <c r="H253" s="40">
        <f t="shared" si="82"/>
        <v>0</v>
      </c>
      <c r="I253" s="40">
        <f t="shared" si="82"/>
        <v>5</v>
      </c>
      <c r="J253" s="40">
        <f t="shared" si="82"/>
        <v>0</v>
      </c>
      <c r="K253" s="40">
        <f t="shared" si="82"/>
        <v>10</v>
      </c>
      <c r="L253" s="40">
        <f t="shared" si="82"/>
        <v>0</v>
      </c>
      <c r="M253" s="40">
        <f t="shared" si="82"/>
        <v>3</v>
      </c>
      <c r="N253" s="40">
        <f t="shared" si="82"/>
        <v>5</v>
      </c>
      <c r="O253" s="41">
        <f t="shared" si="82"/>
        <v>23</v>
      </c>
      <c r="P253" s="42">
        <f>SUM(P250:P252)</f>
        <v>28.5</v>
      </c>
    </row>
    <row r="254" spans="2:16" ht="12.75">
      <c r="B254" s="2"/>
      <c r="C254" s="2"/>
      <c r="D254" s="2"/>
      <c r="E254" s="2"/>
      <c r="F254" s="43"/>
      <c r="G254" s="43"/>
      <c r="H254" s="43"/>
      <c r="I254" s="43"/>
      <c r="J254" s="43"/>
      <c r="K254" s="43"/>
      <c r="L254" s="43"/>
      <c r="M254" s="43"/>
      <c r="N254" s="43"/>
      <c r="O254" s="2"/>
      <c r="P254" s="2"/>
    </row>
    <row r="255" spans="2:16">
      <c r="M255" s="44" t="s">
        <v>21</v>
      </c>
      <c r="O255" s="45">
        <f>O253+O246+O213+O206+O199+O191+O163+O157+O121+O147+O115+O107+O37+O11</f>
        <v>17142</v>
      </c>
      <c r="P255" s="46">
        <f>P253+P246+P213+P206+P199+P191+P163+P157+P121+P147+P115+P107+P37+P11</f>
        <v>12593.349999999999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02:O105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71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46</v>
      </c>
    </row>
    <row r="3" spans="2:16" ht="12.75">
      <c r="B3" s="2" t="s">
        <v>71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82</v>
      </c>
    </row>
    <row r="3" spans="2:16" ht="12.75">
      <c r="B3" s="2" t="s">
        <v>71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73</v>
      </c>
    </row>
    <row r="3" spans="2:16" ht="12.75">
      <c r="B3" s="2" t="s">
        <v>71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48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90" zoomScaleNormal="90" workbookViewId="0">
      <selection activeCell="D24" sqref="D24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>
      <c r="A4" s="166" t="s">
        <v>89</v>
      </c>
      <c r="B4" s="173">
        <f>SUM(Botswana!O15)</f>
        <v>333</v>
      </c>
      <c r="C4" s="170">
        <f>SUM(Botswana!P15)</f>
        <v>604.75</v>
      </c>
      <c r="D4" s="162"/>
    </row>
    <row r="5" spans="1:4" ht="15" hidden="1">
      <c r="A5" s="166" t="s">
        <v>34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5" hidden="1">
      <c r="A6" s="166" t="s">
        <v>79</v>
      </c>
      <c r="B6" s="167">
        <f>SUM(Ghana!O10)</f>
        <v>0</v>
      </c>
      <c r="C6" s="169">
        <f>SUM(Ghana!P10)</f>
        <v>0</v>
      </c>
      <c r="D6" s="162"/>
    </row>
    <row r="7" spans="1:4" ht="15">
      <c r="A7" s="166" t="s">
        <v>50</v>
      </c>
      <c r="B7" s="168">
        <f>SUM('Ivory Coast'!O14)</f>
        <v>36</v>
      </c>
      <c r="C7" s="169">
        <f>SUM('Ivory Coast'!P14)</f>
        <v>35.25</v>
      </c>
      <c r="D7" s="162"/>
    </row>
    <row r="8" spans="1:4" ht="15">
      <c r="A8" s="166" t="s">
        <v>25</v>
      </c>
      <c r="B8" s="173">
        <f>SUM(Kenya!O44)</f>
        <v>39900</v>
      </c>
      <c r="C8" s="170">
        <f>SUM(Kenya!P44)</f>
        <v>21839.15</v>
      </c>
      <c r="D8" s="162"/>
    </row>
    <row r="9" spans="1:4" ht="15">
      <c r="A9" s="166" t="s">
        <v>87</v>
      </c>
      <c r="B9" s="168">
        <f>SUM(Malawi!O14)</f>
        <v>214</v>
      </c>
      <c r="C9" s="169">
        <f>SUM(Malawi!P14)</f>
        <v>87.05</v>
      </c>
      <c r="D9" s="162"/>
    </row>
    <row r="10" spans="1:4" ht="15">
      <c r="A10" s="166" t="s">
        <v>26</v>
      </c>
      <c r="B10" s="173">
        <f>SUM(Mauritius!O86)</f>
        <v>10117</v>
      </c>
      <c r="C10" s="170">
        <f>SUM(Mauritius!P86)</f>
        <v>7449.2000000000016</v>
      </c>
      <c r="D10" s="162"/>
    </row>
    <row r="11" spans="1:4" ht="15" hidden="1">
      <c r="A11" s="166" t="s">
        <v>35</v>
      </c>
      <c r="B11" s="173">
        <f>SUM(Nigeria!O44)</f>
        <v>0</v>
      </c>
      <c r="C11" s="170">
        <f>SUM(Nigeria!P44)</f>
        <v>0</v>
      </c>
      <c r="D11" s="162"/>
    </row>
    <row r="12" spans="1:4" ht="15">
      <c r="A12" s="166" t="s">
        <v>27</v>
      </c>
      <c r="B12" s="174">
        <f>SUM('South Africa'!O255)</f>
        <v>17142</v>
      </c>
      <c r="C12" s="169">
        <f>SUM('South Africa'!P255)</f>
        <v>12593.349999999999</v>
      </c>
      <c r="D12" s="162"/>
    </row>
    <row r="13" spans="1:4" ht="15" hidden="1">
      <c r="A13" s="166" t="s">
        <v>84</v>
      </c>
      <c r="B13" s="173">
        <f>SUM(Tanzania!O12)</f>
        <v>0</v>
      </c>
      <c r="C13" s="170">
        <f>SUM(Tanzania!P12)</f>
        <v>0</v>
      </c>
      <c r="D13" s="162"/>
    </row>
    <row r="14" spans="1:4" ht="15" hidden="1">
      <c r="A14" s="166" t="s">
        <v>40</v>
      </c>
      <c r="B14" s="173">
        <f>SUM(Togo!O12)</f>
        <v>0</v>
      </c>
      <c r="C14" s="170">
        <f>SUM(Togo!P12)</f>
        <v>0</v>
      </c>
      <c r="D14" s="162"/>
    </row>
    <row r="15" spans="1:4" ht="15" hidden="1">
      <c r="A15" s="166" t="s">
        <v>81</v>
      </c>
      <c r="B15" s="173">
        <f>SUM(Uganda!O12)</f>
        <v>0</v>
      </c>
      <c r="C15" s="170">
        <f>SUM(Uganda!P12)</f>
        <v>0</v>
      </c>
      <c r="D15" s="162"/>
    </row>
    <row r="16" spans="1:4" ht="15" hidden="1">
      <c r="A16" s="166" t="s">
        <v>74</v>
      </c>
      <c r="B16" s="171">
        <f>SUM(Zimbabwe!O11)</f>
        <v>0</v>
      </c>
      <c r="C16" s="172">
        <f>SUM(Zimbabwe!P11)</f>
        <v>0</v>
      </c>
      <c r="D16" s="162"/>
    </row>
    <row r="17" spans="1:5" ht="15">
      <c r="A17" s="175"/>
      <c r="B17" s="173"/>
      <c r="C17" s="170"/>
      <c r="D17" s="162"/>
    </row>
    <row r="18" spans="1:5" ht="15">
      <c r="A18" s="176" t="s">
        <v>28</v>
      </c>
      <c r="B18" s="177">
        <f>SUM(B4:B17)</f>
        <v>67742</v>
      </c>
      <c r="C18" s="177">
        <f>SUM(C4:C17)</f>
        <v>42608.75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67" t="s">
        <v>70</v>
      </c>
      <c r="D26" s="67"/>
    </row>
    <row r="27" spans="1:5">
      <c r="A27" s="67" t="s">
        <v>69</v>
      </c>
      <c r="B27" s="67">
        <v>2868</v>
      </c>
      <c r="D27" s="67"/>
      <c r="E27" s="67"/>
    </row>
    <row r="28" spans="1:5">
      <c r="A28" s="67" t="s">
        <v>58</v>
      </c>
      <c r="B28" s="67">
        <v>1902</v>
      </c>
      <c r="D28" s="67"/>
      <c r="E28" s="67"/>
    </row>
    <row r="29" spans="1:5">
      <c r="A29" s="67" t="s">
        <v>59</v>
      </c>
      <c r="B29" s="67">
        <v>7295</v>
      </c>
      <c r="D29" s="67"/>
      <c r="E29" s="67"/>
    </row>
    <row r="30" spans="1:5">
      <c r="A30" s="67" t="s">
        <v>60</v>
      </c>
      <c r="B30" s="178">
        <v>6114</v>
      </c>
      <c r="C30" s="178"/>
      <c r="D30" s="178"/>
      <c r="E30" s="178"/>
    </row>
    <row r="31" spans="1:5">
      <c r="A31" s="67" t="s">
        <v>61</v>
      </c>
      <c r="B31" s="178">
        <v>3301</v>
      </c>
      <c r="D31" s="67"/>
    </row>
    <row r="32" spans="1:5">
      <c r="A32" s="67" t="s">
        <v>62</v>
      </c>
      <c r="B32" s="178">
        <v>10558</v>
      </c>
      <c r="D32" s="67"/>
    </row>
    <row r="33" spans="1:4">
      <c r="A33" s="67" t="s">
        <v>63</v>
      </c>
      <c r="B33" s="178">
        <v>6425</v>
      </c>
      <c r="D33" s="67"/>
    </row>
    <row r="34" spans="1:4">
      <c r="A34" s="67" t="s">
        <v>64</v>
      </c>
      <c r="B34" s="178">
        <v>5248</v>
      </c>
      <c r="D34" s="67"/>
    </row>
    <row r="35" spans="1:4">
      <c r="A35" s="67" t="s">
        <v>65</v>
      </c>
      <c r="B35" s="178">
        <v>8319</v>
      </c>
    </row>
    <row r="36" spans="1:4">
      <c r="A36" s="67" t="s">
        <v>66</v>
      </c>
      <c r="B36" s="178">
        <v>4299</v>
      </c>
    </row>
    <row r="37" spans="1:4">
      <c r="A37" s="67" t="s">
        <v>67</v>
      </c>
      <c r="B37" s="178">
        <v>11127</v>
      </c>
    </row>
    <row r="38" spans="1:4">
      <c r="A38" s="67" t="s">
        <v>68</v>
      </c>
      <c r="B38" s="178">
        <f>B18</f>
        <v>67742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V25" sqref="V25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2023-02-04T07:06:33Z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