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5040AEFF-5E0B-4E30-8D64-9C789018B0D3}" xr6:coauthVersionLast="47" xr6:coauthVersionMax="47" xr10:uidLastSave="{00000000-0000-0000-0000-000000000000}"/>
  <bookViews>
    <workbookView xWindow="-120" yWindow="-120" windowWidth="29040" windowHeight="15225" tabRatio="854" firstSheet="2" activeTab="2" xr2:uid="{00000000-000D-0000-FFFF-FFFF00000000}"/>
  </bookViews>
  <sheets>
    <sheet name="Democratic Republic of Congo" sheetId="16" state="hidden" r:id="rId1"/>
    <sheet name="Ghana" sheetId="11" state="hidden" r:id="rId2"/>
    <sheet name="Ivory Coast" sheetId="14" r:id="rId3"/>
    <sheet name="Kenya" sheetId="10" r:id="rId4"/>
    <sheet name="Malawi" sheetId="17" state="hidden" r:id="rId5"/>
    <sheet name="Mauritius" sheetId="8" r:id="rId6"/>
    <sheet name="Nigeria" sheetId="18" state="hidden" r:id="rId7"/>
    <sheet name="South Africa" sheetId="19" r:id="rId8"/>
    <sheet name="Tanzania" sheetId="23" state="hidden" r:id="rId9"/>
    <sheet name="Togo" sheetId="12" state="hidden" r:id="rId10"/>
    <sheet name="Uganda" sheetId="24" r:id="rId11"/>
    <sheet name="Zimbabwe" sheetId="20" state="hidden" r:id="rId12"/>
    <sheet name="Summary" sheetId="4" r:id="rId13"/>
    <sheet name="Graphs" sheetId="22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24" l="1"/>
  <c r="O30" i="10"/>
  <c r="O24" i="10"/>
  <c r="O18" i="10"/>
  <c r="O8" i="10"/>
  <c r="O62" i="19"/>
  <c r="O61" i="19"/>
  <c r="O60" i="19"/>
  <c r="O59" i="19"/>
  <c r="O58" i="19"/>
  <c r="O57" i="19"/>
  <c r="O56" i="19"/>
  <c r="O55" i="19"/>
  <c r="O54" i="19"/>
  <c r="O53" i="19"/>
  <c r="O52" i="19"/>
  <c r="O51" i="19"/>
  <c r="O50" i="19"/>
  <c r="O49" i="19"/>
  <c r="O48" i="19"/>
  <c r="O47" i="19"/>
  <c r="O46" i="19"/>
  <c r="O45" i="19"/>
  <c r="O44" i="19"/>
  <c r="O43" i="19"/>
  <c r="O42" i="19"/>
  <c r="O41" i="19"/>
  <c r="O179" i="19"/>
  <c r="O178" i="19"/>
  <c r="O177" i="19"/>
  <c r="O176" i="19" l="1"/>
  <c r="O165" i="19"/>
  <c r="O150" i="19"/>
  <c r="O109" i="19"/>
  <c r="O69" i="19"/>
  <c r="O15" i="17"/>
  <c r="F146" i="19" l="1"/>
  <c r="P13" i="17"/>
  <c r="O13" i="17"/>
  <c r="P12" i="17"/>
  <c r="O12" i="17"/>
  <c r="P11" i="17"/>
  <c r="O11" i="17"/>
  <c r="P10" i="17"/>
  <c r="O10" i="17"/>
  <c r="P15" i="17"/>
  <c r="P14" i="17"/>
  <c r="O14" i="17"/>
  <c r="P59" i="19"/>
  <c r="P58" i="19"/>
  <c r="P57" i="19"/>
  <c r="P56" i="19"/>
  <c r="P55" i="19"/>
  <c r="P54" i="19"/>
  <c r="P53" i="19"/>
  <c r="P52" i="19"/>
  <c r="P51" i="19"/>
  <c r="P62" i="19"/>
  <c r="P61" i="19"/>
  <c r="P60" i="19"/>
  <c r="P50" i="19"/>
  <c r="P49" i="19"/>
  <c r="P48" i="19"/>
  <c r="P47" i="19"/>
  <c r="P46" i="19"/>
  <c r="P45" i="19"/>
  <c r="P44" i="19"/>
  <c r="P4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P20" i="10" s="1"/>
  <c r="P12" i="10"/>
  <c r="O12" i="10"/>
  <c r="P11" i="10"/>
  <c r="O11" i="10"/>
  <c r="P10" i="10"/>
  <c r="O10" i="10"/>
  <c r="P9" i="10"/>
  <c r="O9" i="10"/>
  <c r="P8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16" i="18"/>
  <c r="O16" i="18"/>
  <c r="P15" i="18"/>
  <c r="O15" i="18"/>
  <c r="P18" i="18"/>
  <c r="O18" i="18"/>
  <c r="P17" i="18"/>
  <c r="O17" i="18"/>
  <c r="P19" i="18"/>
  <c r="O19" i="18"/>
  <c r="P20" i="18"/>
  <c r="O20" i="18"/>
  <c r="P179" i="19"/>
  <c r="P178" i="19"/>
  <c r="P177" i="19"/>
  <c r="P176" i="19"/>
  <c r="P175" i="19"/>
  <c r="O175" i="19"/>
  <c r="P174" i="19"/>
  <c r="O174" i="19"/>
  <c r="P173" i="19"/>
  <c r="O173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09" i="19"/>
  <c r="P64" i="19"/>
  <c r="P63" i="19"/>
  <c r="P41" i="19"/>
  <c r="P31" i="18"/>
  <c r="P30" i="18"/>
  <c r="P29" i="18"/>
  <c r="P28" i="18"/>
  <c r="P27" i="18"/>
  <c r="P26" i="18"/>
  <c r="P21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O20" i="10" l="1"/>
  <c r="O12" i="24"/>
  <c r="B14" i="4" s="1"/>
  <c r="P12" i="24"/>
  <c r="C14" i="4" s="1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C105" i="19"/>
  <c r="D105" i="19"/>
  <c r="E105" i="19"/>
  <c r="F105" i="19"/>
  <c r="G105" i="19"/>
  <c r="H105" i="19"/>
  <c r="I105" i="19"/>
  <c r="J105" i="19"/>
  <c r="K105" i="19"/>
  <c r="L105" i="19"/>
  <c r="M105" i="19"/>
  <c r="N105" i="19"/>
  <c r="O77" i="19"/>
  <c r="P77" i="19"/>
  <c r="O78" i="19"/>
  <c r="P78" i="19"/>
  <c r="C79" i="19"/>
  <c r="D79" i="19"/>
  <c r="E79" i="19"/>
  <c r="F79" i="19"/>
  <c r="G79" i="19"/>
  <c r="H79" i="19"/>
  <c r="I79" i="19"/>
  <c r="J79" i="19"/>
  <c r="K79" i="19"/>
  <c r="L79" i="19"/>
  <c r="M79" i="19"/>
  <c r="N79" i="19"/>
  <c r="P11" i="19" l="1"/>
  <c r="O11" i="19"/>
  <c r="P79" i="19"/>
  <c r="P105" i="19"/>
  <c r="O105" i="19"/>
  <c r="O79" i="19"/>
  <c r="P32" i="10" l="1"/>
  <c r="P31" i="10"/>
  <c r="P30" i="10"/>
  <c r="P25" i="10"/>
  <c r="P24" i="10"/>
  <c r="P13" i="10"/>
  <c r="P187" i="19"/>
  <c r="P186" i="19"/>
  <c r="P185" i="19"/>
  <c r="P180" i="19"/>
  <c r="P172" i="19"/>
  <c r="P167" i="19"/>
  <c r="P166" i="19"/>
  <c r="P165" i="19"/>
  <c r="P160" i="19"/>
  <c r="P159" i="19"/>
  <c r="P158" i="19"/>
  <c r="P153" i="19"/>
  <c r="P152" i="19"/>
  <c r="P151" i="19"/>
  <c r="P150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17" i="19"/>
  <c r="P116" i="19"/>
  <c r="P111" i="19"/>
  <c r="P110" i="19"/>
  <c r="P72" i="19"/>
  <c r="P71" i="19"/>
  <c r="P70" i="19"/>
  <c r="P69" i="19"/>
  <c r="P36" i="19"/>
  <c r="P15" i="19"/>
  <c r="O15" i="19"/>
  <c r="O70" i="19" l="1"/>
  <c r="O166" i="19" l="1"/>
  <c r="O46" i="8" l="1"/>
  <c r="O45" i="8"/>
  <c r="O44" i="8"/>
  <c r="O7" i="8"/>
  <c r="O123" i="19" l="1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O153" i="19"/>
  <c r="O152" i="19"/>
  <c r="O151" i="19"/>
  <c r="P154" i="19" l="1"/>
  <c r="O154" i="19"/>
  <c r="O71" i="19"/>
  <c r="O134" i="19" l="1"/>
  <c r="O133" i="19"/>
  <c r="O132" i="19"/>
  <c r="O131" i="19"/>
  <c r="O130" i="19"/>
  <c r="O129" i="19"/>
  <c r="O128" i="19"/>
  <c r="O127" i="19"/>
  <c r="O126" i="19"/>
  <c r="O125" i="19"/>
  <c r="O124" i="19"/>
  <c r="O144" i="19"/>
  <c r="O143" i="19"/>
  <c r="O142" i="19"/>
  <c r="O141" i="19"/>
  <c r="O140" i="19"/>
  <c r="O64" i="19" l="1"/>
  <c r="O63" i="19"/>
  <c r="E65" i="19"/>
  <c r="F65" i="19"/>
  <c r="G65" i="19"/>
  <c r="H65" i="19"/>
  <c r="I65" i="19"/>
  <c r="J65" i="19"/>
  <c r="K65" i="19"/>
  <c r="L65" i="19"/>
  <c r="M65" i="19"/>
  <c r="N65" i="19"/>
  <c r="E73" i="19"/>
  <c r="F73" i="19"/>
  <c r="G73" i="19"/>
  <c r="H73" i="19"/>
  <c r="I73" i="19"/>
  <c r="J73" i="19"/>
  <c r="K73" i="19"/>
  <c r="L73" i="19"/>
  <c r="M73" i="19"/>
  <c r="N73" i="19"/>
  <c r="O15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O167" i="19"/>
  <c r="N146" i="19"/>
  <c r="M146" i="19"/>
  <c r="L146" i="19"/>
  <c r="K146" i="19"/>
  <c r="J146" i="19"/>
  <c r="I146" i="19"/>
  <c r="H146" i="19"/>
  <c r="G146" i="19"/>
  <c r="E146" i="19"/>
  <c r="D146" i="19"/>
  <c r="C146" i="19"/>
  <c r="O145" i="19"/>
  <c r="O139" i="19"/>
  <c r="O138" i="19"/>
  <c r="O137" i="19"/>
  <c r="O136" i="19"/>
  <c r="O135" i="19"/>
  <c r="O122" i="19"/>
  <c r="D65" i="19"/>
  <c r="C65" i="19"/>
  <c r="N181" i="19"/>
  <c r="M181" i="19"/>
  <c r="L181" i="19"/>
  <c r="K181" i="19"/>
  <c r="J181" i="19"/>
  <c r="I181" i="19"/>
  <c r="H181" i="19"/>
  <c r="G181" i="19"/>
  <c r="F181" i="19"/>
  <c r="E181" i="19"/>
  <c r="D181" i="19"/>
  <c r="C181" i="19"/>
  <c r="O180" i="19"/>
  <c r="O172" i="19"/>
  <c r="O110" i="19"/>
  <c r="O9" i="16"/>
  <c r="N188" i="19"/>
  <c r="M188" i="19"/>
  <c r="L188" i="19"/>
  <c r="K188" i="19"/>
  <c r="J188" i="19"/>
  <c r="I188" i="19"/>
  <c r="H188" i="19"/>
  <c r="G188" i="19"/>
  <c r="F188" i="19"/>
  <c r="E188" i="19"/>
  <c r="D188" i="19"/>
  <c r="C188" i="19"/>
  <c r="O187" i="19"/>
  <c r="O186" i="19"/>
  <c r="O185" i="19"/>
  <c r="N161" i="19"/>
  <c r="M161" i="19"/>
  <c r="L161" i="19"/>
  <c r="K161" i="19"/>
  <c r="J161" i="19"/>
  <c r="I161" i="19"/>
  <c r="H161" i="19"/>
  <c r="G161" i="19"/>
  <c r="F161" i="19"/>
  <c r="E161" i="19"/>
  <c r="D161" i="19"/>
  <c r="C161" i="19"/>
  <c r="O160" i="19"/>
  <c r="O158" i="19"/>
  <c r="N118" i="19"/>
  <c r="M118" i="19"/>
  <c r="L118" i="19"/>
  <c r="K118" i="19"/>
  <c r="J118" i="19"/>
  <c r="I118" i="19"/>
  <c r="H118" i="19"/>
  <c r="G118" i="19"/>
  <c r="F118" i="19"/>
  <c r="E118" i="19"/>
  <c r="D118" i="19"/>
  <c r="C118" i="19"/>
  <c r="O117" i="19"/>
  <c r="O116" i="19"/>
  <c r="N112" i="19"/>
  <c r="M112" i="19"/>
  <c r="L112" i="19"/>
  <c r="K112" i="19"/>
  <c r="J112" i="19"/>
  <c r="I112" i="19"/>
  <c r="H112" i="19"/>
  <c r="G112" i="19"/>
  <c r="F112" i="19"/>
  <c r="E112" i="19"/>
  <c r="D112" i="19"/>
  <c r="C112" i="19"/>
  <c r="O111" i="19"/>
  <c r="D73" i="19"/>
  <c r="C73" i="19"/>
  <c r="O72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O32" i="10"/>
  <c r="O31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8" i="16" l="1"/>
  <c r="B4" i="4" s="1"/>
  <c r="O55" i="8"/>
  <c r="O33" i="10"/>
  <c r="O14" i="14"/>
  <c r="B6" i="4" s="1"/>
  <c r="P14" i="14"/>
  <c r="C6" i="4" s="1"/>
  <c r="P10" i="11"/>
  <c r="C5" i="4" s="1"/>
  <c r="O26" i="10"/>
  <c r="P14" i="10"/>
  <c r="P26" i="10"/>
  <c r="O14" i="10"/>
  <c r="O17" i="17"/>
  <c r="B8" i="4" s="1"/>
  <c r="O10" i="11"/>
  <c r="B5" i="4" s="1"/>
  <c r="P12" i="12"/>
  <c r="C13" i="4" s="1"/>
  <c r="O12" i="12"/>
  <c r="B13" i="4" s="1"/>
  <c r="P48" i="8"/>
  <c r="P55" i="8"/>
  <c r="P74" i="8" s="1"/>
  <c r="O168" i="19"/>
  <c r="P146" i="19"/>
  <c r="P33" i="10"/>
  <c r="O48" i="8"/>
  <c r="P32" i="18"/>
  <c r="P10" i="18"/>
  <c r="O32" i="18"/>
  <c r="O10" i="18"/>
  <c r="O22" i="18"/>
  <c r="O188" i="19"/>
  <c r="O112" i="19"/>
  <c r="O37" i="19"/>
  <c r="P65" i="19"/>
  <c r="P73" i="19"/>
  <c r="P181" i="19"/>
  <c r="O161" i="19"/>
  <c r="O118" i="19"/>
  <c r="P118" i="19"/>
  <c r="O73" i="19"/>
  <c r="P161" i="19"/>
  <c r="O65" i="19"/>
  <c r="O181" i="19"/>
  <c r="P168" i="19"/>
  <c r="P188" i="19"/>
  <c r="P112" i="19"/>
  <c r="O146" i="19"/>
  <c r="P37" i="19"/>
  <c r="O190" i="19" l="1"/>
  <c r="B11" i="4" s="1"/>
  <c r="P190" i="19"/>
  <c r="O74" i="8"/>
  <c r="O35" i="10"/>
  <c r="B7" i="4" s="1"/>
  <c r="P35" i="10"/>
  <c r="C7" i="4" s="1"/>
  <c r="O44" i="18"/>
  <c r="B10" i="4" s="1"/>
  <c r="P44" i="18"/>
  <c r="C10" i="4" s="1"/>
  <c r="B9" i="4"/>
  <c r="C11" i="4"/>
  <c r="C9" i="4"/>
  <c r="B17" i="4" l="1"/>
  <c r="B34" i="4" s="1"/>
  <c r="C17" i="4"/>
</calcChain>
</file>

<file path=xl/sharedStrings.xml><?xml version="1.0" encoding="utf-8"?>
<sst xmlns="http://schemas.openxmlformats.org/spreadsheetml/2006/main" count="404" uniqueCount="133">
  <si>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</si>
  <si>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</si>
  <si>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</si>
  <si>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</si>
  <si>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</si>
  <si>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</si>
  <si>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</si>
  <si>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</si>
  <si>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</si>
  <si>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</si>
  <si>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</si>
  <si>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</si>
  <si>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</si>
  <si>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</si>
  <si>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</si>
  <si>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</si>
  <si>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</si>
  <si>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</si>
  <si>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</si>
  <si>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</si>
  <si>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</si>
  <si>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</si>
  <si>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</si>
  <si>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</si>
  <si>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</si>
  <si>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</si>
  <si>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</si>
  <si>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</si>
  <si>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</si>
  <si>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</si>
  <si>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</si>
  <si>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</si>
  <si>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</si>
  <si>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</si>
  <si>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</si>
  <si>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</si>
  <si>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</si>
  <si>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</si>
  <si>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</si>
  <si>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</si>
  <si>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</si>
  <si>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</si>
  <si>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</si>
  <si>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</si>
  <si>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</si>
  <si>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</si>
  <si>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</si>
  <si>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</si>
  <si>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</si>
  <si>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</si>
  <si>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</si>
  <si>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</si>
  <si>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</si>
  <si>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</si>
  <si>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</si>
  <si>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</si>
  <si>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</si>
  <si>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</si>
  <si>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</si>
  <si>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</si>
  <si>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</si>
  <si>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</si>
  <si>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</si>
  <si>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</si>
  <si>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</si>
  <si>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</si>
  <si>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</si>
  <si>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</si>
  <si>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</si>
  <si>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</si>
  <si>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</si>
  <si>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</si>
  <si>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</si>
  <si>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</si>
  <si>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</si>
  <si>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</si>
  <si>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</si>
  <si>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</si>
  <si>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</si>
  <si>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</si>
  <si>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</si>
  <si>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</si>
  <si>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</si>
  <si>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</si>
  <si>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</si>
  <si>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</si>
  <si>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</si>
  <si>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</si>
  <si>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 September 2022</t>
  </si>
  <si>
    <t>Vibhu Caitanya Das</t>
  </si>
  <si>
    <t>Sahil</t>
  </si>
  <si>
    <t>Induprabha devi dasi</t>
  </si>
  <si>
    <t>Reene Ramdhani</t>
  </si>
  <si>
    <t>Gangamata Goswamini devi dasi</t>
  </si>
  <si>
    <t>Rama Avatara das</t>
  </si>
  <si>
    <t>Radha Thakurani devi dasi</t>
  </si>
  <si>
    <t>Nikuna Seva Dasi</t>
  </si>
  <si>
    <t>Renelle</t>
  </si>
  <si>
    <t>Shamiraj</t>
  </si>
  <si>
    <t>Namishka and Shaylin</t>
  </si>
  <si>
    <t>Reshnie</t>
  </si>
  <si>
    <t>Radha Raman das and Priya Kishori devi dasi</t>
  </si>
  <si>
    <t xml:space="preserve">Gandaki devi dasi </t>
  </si>
  <si>
    <t>Ananda Vrindavana dasi and Team</t>
  </si>
  <si>
    <t>Shukadeva Goswami</t>
  </si>
  <si>
    <t xml:space="preserve">Hari Das </t>
  </si>
  <si>
    <t>Vedavyasa das</t>
  </si>
  <si>
    <t>Rishen</t>
  </si>
  <si>
    <t>Sagree</t>
  </si>
  <si>
    <t xml:space="preserve">One Spirit Festival - KZN </t>
  </si>
  <si>
    <t>BTGs</t>
  </si>
  <si>
    <t>KRISHNA KIDS SENA</t>
  </si>
  <si>
    <t>VEDATTATVA DAS</t>
  </si>
  <si>
    <t>GIFT SHOP</t>
  </si>
  <si>
    <t>HARE KRISHNA TRAINING CENTER</t>
  </si>
  <si>
    <t>RUKMA DASA</t>
  </si>
  <si>
    <t>BALA KRISHNA DASA</t>
  </si>
  <si>
    <t>GOPINATH DASA &amp; OMKARA MUKUND DASA</t>
  </si>
  <si>
    <t>PREM PARTH DASA</t>
  </si>
  <si>
    <t xml:space="preserve">PREMANANDA DASA, </t>
  </si>
  <si>
    <t>ISKCON SOWETO</t>
  </si>
  <si>
    <t>Damodar das (BCais)</t>
  </si>
  <si>
    <t xml:space="preserve">Radhakund devi dasi </t>
  </si>
  <si>
    <t>Radhika Kripa devi dasi</t>
  </si>
  <si>
    <t>Ratnalekha Gopi devi dasi</t>
  </si>
  <si>
    <t>Jayatirtha das</t>
  </si>
  <si>
    <t>Bhadra Collection Tin Project</t>
  </si>
  <si>
    <t>Vibhu Caitanya das</t>
  </si>
  <si>
    <t>Team AGTSP</t>
  </si>
  <si>
    <t>Bhaktin Nathalia</t>
  </si>
  <si>
    <t>Bimal Prabhu</t>
  </si>
  <si>
    <t>Acyuta Kesava Dasa</t>
  </si>
  <si>
    <t>Anakulya Devi Dasi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</si>
</sst>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5228</c:v>
                </c:pt>
                <c:pt idx="8" formatCode="0">
                  <c:v>8024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78</v>
      </c>
    </row>
    <row r="2" spans="2:16" ht="12.75">
      <c r="B2" s="2" t="s">
        <v>71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75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8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tabSelected="1" workbookViewId="0">
      <selection activeCell="F10" sqref="F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49</v>
      </c>
    </row>
    <row r="3" spans="2:16" ht="12.75">
      <c r="B3" s="2" t="s">
        <v>88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129</v>
      </c>
      <c r="C9" s="98"/>
      <c r="D9" s="90"/>
      <c r="E9" s="90"/>
      <c r="F9" s="113">
        <v>2</v>
      </c>
      <c r="G9" s="114">
        <v>14</v>
      </c>
      <c r="H9" s="115"/>
      <c r="I9" s="94"/>
      <c r="J9" s="115"/>
      <c r="K9" s="114">
        <v>6</v>
      </c>
      <c r="L9" s="95"/>
      <c r="M9" s="114"/>
      <c r="N9" s="115"/>
      <c r="O9" s="96">
        <f t="shared" ref="O9:O12" si="0">SUM(F9:N9)</f>
        <v>22</v>
      </c>
      <c r="P9" s="97">
        <f>(D9*$D$5)+(E9*$E$5)+(F9*$F$5)+(G9*$G$5)+(H9*$H$5)+(I9*$I$5)+(J9*$J$5)+(K9*$K$5)+(L9*$L$5)+(M9*$M$5)+(N9*$N$5)</f>
        <v>9.6999999999999993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2</v>
      </c>
      <c r="G14" s="99">
        <f t="shared" si="2"/>
        <v>14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6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22</v>
      </c>
      <c r="P14" s="99">
        <f t="shared" si="2"/>
        <v>9.6999999999999993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5"/>
  <sheetViews>
    <sheetView workbookViewId="0">
      <selection activeCell="O8" sqref="O8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88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111</v>
      </c>
      <c r="C8" s="134"/>
      <c r="D8" s="47"/>
      <c r="E8" s="48">
        <v>4</v>
      </c>
      <c r="F8" s="49">
        <v>5</v>
      </c>
      <c r="G8" s="53">
        <v>151</v>
      </c>
      <c r="H8" s="54"/>
      <c r="I8" s="55">
        <v>110</v>
      </c>
      <c r="J8" s="54"/>
      <c r="K8" s="53">
        <v>31</v>
      </c>
      <c r="L8" s="56"/>
      <c r="M8" s="53"/>
      <c r="N8" s="54">
        <v>26</v>
      </c>
      <c r="O8" s="110">
        <f t="shared" ref="O8" si="0">SUM(F8:N8)+(E8*18)+(D8*9)</f>
        <v>395</v>
      </c>
      <c r="P8" s="36">
        <f t="shared" ref="P8:P12" si="1">(D8*$D$4)+(E8*$E$4)+(F8*$F$4)+(G8*$G$4)+(H8*$H$4)+(I8*$I$4)+(J8*$J$4)+(K8*$K$4)+(L8*$L$4)+(M8*$M$4)+(N8*$N$4)</f>
        <v>464.25</v>
      </c>
    </row>
    <row r="9" spans="2:16">
      <c r="B9" s="52" t="s">
        <v>112</v>
      </c>
      <c r="C9" s="134"/>
      <c r="D9" s="47"/>
      <c r="E9" s="48"/>
      <c r="F9" s="49"/>
      <c r="G9" s="53">
        <v>5</v>
      </c>
      <c r="H9" s="54"/>
      <c r="I9" s="55"/>
      <c r="J9" s="54"/>
      <c r="K9" s="53">
        <v>7</v>
      </c>
      <c r="L9" s="56"/>
      <c r="M9" s="53"/>
      <c r="N9" s="54">
        <v>4</v>
      </c>
      <c r="O9" s="110">
        <f t="shared" ref="O9:O12" si="2">SUM(F9:N9)</f>
        <v>16</v>
      </c>
      <c r="P9" s="36">
        <f t="shared" si="1"/>
        <v>16.25</v>
      </c>
    </row>
    <row r="10" spans="2:16">
      <c r="B10" s="52" t="s">
        <v>113</v>
      </c>
      <c r="C10" s="134"/>
      <c r="D10" s="47"/>
      <c r="E10" s="48"/>
      <c r="F10" s="49">
        <v>26</v>
      </c>
      <c r="G10" s="53">
        <v>30</v>
      </c>
      <c r="H10" s="54"/>
      <c r="I10" s="55">
        <v>3</v>
      </c>
      <c r="J10" s="54"/>
      <c r="K10" s="53">
        <v>6</v>
      </c>
      <c r="L10" s="56"/>
      <c r="M10" s="53"/>
      <c r="N10" s="54">
        <v>8</v>
      </c>
      <c r="O10" s="110">
        <f t="shared" si="2"/>
        <v>73</v>
      </c>
      <c r="P10" s="36">
        <f t="shared" si="1"/>
        <v>33.6</v>
      </c>
    </row>
    <row r="11" spans="2:16">
      <c r="B11" s="52" t="s">
        <v>114</v>
      </c>
      <c r="C11" s="134"/>
      <c r="D11" s="47"/>
      <c r="E11" s="48"/>
      <c r="F11" s="49"/>
      <c r="G11" s="53">
        <v>450</v>
      </c>
      <c r="H11" s="54"/>
      <c r="I11" s="55"/>
      <c r="J11" s="54"/>
      <c r="K11" s="53">
        <v>50</v>
      </c>
      <c r="L11" s="56"/>
      <c r="M11" s="53"/>
      <c r="N11" s="54">
        <v>20</v>
      </c>
      <c r="O11" s="110">
        <f t="shared" si="2"/>
        <v>520</v>
      </c>
      <c r="P11" s="36">
        <f t="shared" si="1"/>
        <v>202.5</v>
      </c>
    </row>
    <row r="12" spans="2:16">
      <c r="B12" s="52" t="s">
        <v>115</v>
      </c>
      <c r="C12" s="134"/>
      <c r="D12" s="47"/>
      <c r="E12" s="48"/>
      <c r="F12" s="49"/>
      <c r="G12" s="53">
        <v>248</v>
      </c>
      <c r="H12" s="54"/>
      <c r="I12" s="55"/>
      <c r="J12" s="54"/>
      <c r="K12" s="53">
        <v>25</v>
      </c>
      <c r="L12" s="56"/>
      <c r="M12" s="53"/>
      <c r="N12" s="54"/>
      <c r="O12" s="110">
        <f t="shared" si="2"/>
        <v>273</v>
      </c>
      <c r="P12" s="36">
        <f t="shared" si="1"/>
        <v>87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3">SUM(F13:N13)</f>
        <v>0</v>
      </c>
      <c r="P13" s="36">
        <f t="shared" ref="P13" si="4">(D13*$D$4)+(E13*$E$4)+(F13*$F$4)+(G13*$G$4)+(H13*$H$4)+(I13*$I$4)+(J13*$J$4)+(K13*$K$4)+(L13*$L$4)+(M13*$M$4)+(N13*$N$4)</f>
        <v>0</v>
      </c>
    </row>
    <row r="14" spans="2:16" ht="12" thickBot="1">
      <c r="B14" s="37" t="s">
        <v>21</v>
      </c>
      <c r="C14" s="37">
        <f t="shared" ref="C14:P14" si="5">SUM(C8:C13)</f>
        <v>0</v>
      </c>
      <c r="D14" s="37">
        <f t="shared" si="5"/>
        <v>0</v>
      </c>
      <c r="E14" s="37">
        <f t="shared" si="5"/>
        <v>4</v>
      </c>
      <c r="F14" s="37">
        <f t="shared" si="5"/>
        <v>31</v>
      </c>
      <c r="G14" s="37">
        <f t="shared" si="5"/>
        <v>884</v>
      </c>
      <c r="H14" s="37">
        <f t="shared" si="5"/>
        <v>0</v>
      </c>
      <c r="I14" s="37">
        <f t="shared" si="5"/>
        <v>113</v>
      </c>
      <c r="J14" s="37">
        <f t="shared" si="5"/>
        <v>0</v>
      </c>
      <c r="K14" s="37">
        <f t="shared" si="5"/>
        <v>119</v>
      </c>
      <c r="L14" s="37">
        <f t="shared" si="5"/>
        <v>0</v>
      </c>
      <c r="M14" s="37">
        <f t="shared" si="5"/>
        <v>0</v>
      </c>
      <c r="N14" s="37">
        <f t="shared" si="5"/>
        <v>58</v>
      </c>
      <c r="O14" s="37">
        <f t="shared" si="5"/>
        <v>1277</v>
      </c>
      <c r="P14" s="37">
        <f t="shared" si="5"/>
        <v>803.6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7" spans="2:16" ht="12" thickBot="1">
      <c r="B17" s="32" t="s">
        <v>80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 ht="12" customHeight="1">
      <c r="B18" s="148" t="s">
        <v>118</v>
      </c>
      <c r="C18" s="47"/>
      <c r="D18" s="48"/>
      <c r="E18" s="48">
        <v>1</v>
      </c>
      <c r="F18" s="152"/>
      <c r="G18" s="149"/>
      <c r="H18" s="54"/>
      <c r="I18" s="150"/>
      <c r="J18" s="54"/>
      <c r="K18" s="149"/>
      <c r="L18" s="151"/>
      <c r="M18" s="53"/>
      <c r="N18" s="103"/>
      <c r="O18" s="110">
        <f t="shared" ref="O18" si="6">SUM(F18:N18)+(E18*18)+(D18*9)</f>
        <v>18</v>
      </c>
      <c r="P18" s="36">
        <f t="shared" ref="P18:P19" si="7">(D18*$D$4)+(E18*$E$4)+(F18*$F$4)+(G18*$G$4)+(H18*$H$4)+(I18*$I$4)+(J18*$J$4)+(K18*$K$4)+(L18*$L$4)+(M18*$M$4)+(N18*$N$4)</f>
        <v>72</v>
      </c>
    </row>
    <row r="19" spans="2:16">
      <c r="B19" s="148"/>
      <c r="C19" s="47"/>
      <c r="D19" s="48"/>
      <c r="E19" s="48"/>
      <c r="F19" s="104"/>
      <c r="G19" s="106"/>
      <c r="H19" s="105"/>
      <c r="I19" s="106"/>
      <c r="J19" s="107"/>
      <c r="K19" s="106"/>
      <c r="L19" s="107"/>
      <c r="M19" s="108"/>
      <c r="N19" s="103"/>
      <c r="O19" s="35">
        <f>SUM(F19:N19)</f>
        <v>0</v>
      </c>
      <c r="P19" s="36">
        <f t="shared" si="7"/>
        <v>0</v>
      </c>
    </row>
    <row r="20" spans="2:16" ht="12" thickBot="1">
      <c r="B20" s="37" t="s">
        <v>21</v>
      </c>
      <c r="C20" s="37">
        <f t="shared" ref="C20:P20" si="8">SUM(C18:C19)</f>
        <v>0</v>
      </c>
      <c r="D20" s="37">
        <f t="shared" si="8"/>
        <v>0</v>
      </c>
      <c r="E20" s="37">
        <f t="shared" si="8"/>
        <v>1</v>
      </c>
      <c r="F20" s="37">
        <f t="shared" si="8"/>
        <v>0</v>
      </c>
      <c r="G20" s="37">
        <f t="shared" si="8"/>
        <v>0</v>
      </c>
      <c r="H20" s="37">
        <f t="shared" si="8"/>
        <v>0</v>
      </c>
      <c r="I20" s="37">
        <f t="shared" si="8"/>
        <v>0</v>
      </c>
      <c r="J20" s="37">
        <f t="shared" si="8"/>
        <v>0</v>
      </c>
      <c r="K20" s="37">
        <f t="shared" si="8"/>
        <v>0</v>
      </c>
      <c r="L20" s="37">
        <f t="shared" si="8"/>
        <v>0</v>
      </c>
      <c r="M20" s="37">
        <f t="shared" si="8"/>
        <v>0</v>
      </c>
      <c r="N20" s="37">
        <f t="shared" si="8"/>
        <v>0</v>
      </c>
      <c r="O20" s="37">
        <f t="shared" si="8"/>
        <v>18</v>
      </c>
      <c r="P20" s="109">
        <f t="shared" si="8"/>
        <v>72</v>
      </c>
    </row>
    <row r="23" spans="2:16" ht="12" thickBot="1">
      <c r="B23" s="32" t="s">
        <v>38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customHeight="1">
      <c r="B24" s="148" t="s">
        <v>116</v>
      </c>
      <c r="C24" s="47"/>
      <c r="D24" s="48"/>
      <c r="E24" s="48">
        <v>11</v>
      </c>
      <c r="F24" s="152"/>
      <c r="G24" s="149"/>
      <c r="H24" s="54"/>
      <c r="I24" s="150"/>
      <c r="J24" s="54"/>
      <c r="K24" s="149"/>
      <c r="L24" s="151"/>
      <c r="M24" s="53"/>
      <c r="N24" s="103"/>
      <c r="O24" s="110">
        <f t="shared" ref="O24" si="9">SUM(F24:N24)+(E24*18)+(D24*9)</f>
        <v>198</v>
      </c>
      <c r="P24" s="36">
        <f t="shared" ref="P24:P25" si="10">(D24*$D$4)+(E24*$E$4)+(F24*$F$4)+(G24*$G$4)+(H24*$H$4)+(I24*$I$4)+(J24*$J$4)+(K24*$K$4)+(L24*$L$4)+(M24*$M$4)+(N24*$N$4)</f>
        <v>792</v>
      </c>
    </row>
    <row r="25" spans="2:16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10"/>
        <v>0</v>
      </c>
    </row>
    <row r="26" spans="2:16" ht="12" thickBot="1">
      <c r="B26" s="37" t="s">
        <v>21</v>
      </c>
      <c r="C26" s="37">
        <f t="shared" ref="C26:P26" si="11">SUM(C24:C25)</f>
        <v>0</v>
      </c>
      <c r="D26" s="37">
        <f t="shared" si="11"/>
        <v>0</v>
      </c>
      <c r="E26" s="37">
        <f t="shared" si="11"/>
        <v>11</v>
      </c>
      <c r="F26" s="37">
        <f t="shared" si="11"/>
        <v>0</v>
      </c>
      <c r="G26" s="37">
        <f t="shared" si="11"/>
        <v>0</v>
      </c>
      <c r="H26" s="37">
        <f t="shared" si="11"/>
        <v>0</v>
      </c>
      <c r="I26" s="37">
        <f t="shared" si="11"/>
        <v>0</v>
      </c>
      <c r="J26" s="37">
        <f t="shared" si="11"/>
        <v>0</v>
      </c>
      <c r="K26" s="37">
        <f t="shared" si="11"/>
        <v>0</v>
      </c>
      <c r="L26" s="37">
        <f t="shared" si="11"/>
        <v>0</v>
      </c>
      <c r="M26" s="37">
        <f t="shared" si="11"/>
        <v>0</v>
      </c>
      <c r="N26" s="37">
        <f t="shared" si="11"/>
        <v>0</v>
      </c>
      <c r="O26" s="37">
        <f t="shared" si="11"/>
        <v>198</v>
      </c>
      <c r="P26" s="109">
        <f t="shared" si="11"/>
        <v>792</v>
      </c>
    </row>
    <row r="29" spans="2:16" ht="12" thickBot="1">
      <c r="B29" s="32" t="s">
        <v>39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>
      <c r="B30" s="52" t="s">
        <v>117</v>
      </c>
      <c r="C30" s="57"/>
      <c r="D30" s="48"/>
      <c r="E30" s="48">
        <v>5</v>
      </c>
      <c r="F30" s="49"/>
      <c r="G30" s="53"/>
      <c r="H30" s="54"/>
      <c r="I30" s="55"/>
      <c r="J30" s="54"/>
      <c r="K30" s="53"/>
      <c r="L30" s="56"/>
      <c r="M30" s="53"/>
      <c r="N30" s="54"/>
      <c r="O30" s="110">
        <f t="shared" ref="O30" si="12">SUM(F30:N30)+(E30*18)+(D30*9)</f>
        <v>90</v>
      </c>
      <c r="P30" s="36">
        <f t="shared" ref="P30:P32" si="13">(D30*$D$4)+(E30*$E$4)+(F30*$F$4)+(G30*$G$4)+(H30*$H$4)+(I30*$I$4)+(J30*$J$4)+(K30*$K$4)+(L30*$L$4)+(M30*$M$4)+(N30*$N$4)</f>
        <v>360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si="13"/>
        <v>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SUM(C32:N32)</f>
        <v>0</v>
      </c>
      <c r="P32" s="36">
        <f t="shared" si="13"/>
        <v>0</v>
      </c>
    </row>
    <row r="33" spans="2:16" ht="12" thickBot="1">
      <c r="B33" s="37" t="s">
        <v>21</v>
      </c>
      <c r="C33" s="37">
        <f>SUM(C30:C31)</f>
        <v>0</v>
      </c>
      <c r="D33" s="37">
        <f>SUM(D30:D31)</f>
        <v>0</v>
      </c>
      <c r="E33" s="37">
        <f>SUM(E30:E31)</f>
        <v>5</v>
      </c>
      <c r="F33" s="37">
        <f t="shared" ref="F33:P33" si="14">SUM(F30:F32)</f>
        <v>0</v>
      </c>
      <c r="G33" s="37">
        <f t="shared" si="14"/>
        <v>0</v>
      </c>
      <c r="H33" s="37">
        <f t="shared" si="14"/>
        <v>0</v>
      </c>
      <c r="I33" s="37">
        <f t="shared" si="14"/>
        <v>0</v>
      </c>
      <c r="J33" s="37">
        <f t="shared" si="14"/>
        <v>0</v>
      </c>
      <c r="K33" s="37">
        <f t="shared" si="14"/>
        <v>0</v>
      </c>
      <c r="L33" s="37">
        <f t="shared" si="14"/>
        <v>0</v>
      </c>
      <c r="M33" s="37">
        <f t="shared" si="14"/>
        <v>0</v>
      </c>
      <c r="N33" s="37">
        <f t="shared" si="14"/>
        <v>0</v>
      </c>
      <c r="O33" s="37">
        <f t="shared" si="14"/>
        <v>90</v>
      </c>
      <c r="P33" s="109">
        <f t="shared" si="14"/>
        <v>360</v>
      </c>
    </row>
    <row r="34" spans="2:16"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6"/>
    </row>
    <row r="35" spans="2:16">
      <c r="N35" s="112" t="s">
        <v>28</v>
      </c>
      <c r="O35" s="111">
        <f>SUM(O20+O14+O26+O33)</f>
        <v>1583</v>
      </c>
      <c r="P35" s="179">
        <f>SUM(P20+P14+P26+P33)</f>
        <v>2027.6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86</v>
      </c>
    </row>
    <row r="3" spans="2:16" ht="12.75">
      <c r="B3" s="2" t="s">
        <v>71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0" sqref="B50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88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hidden="1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 hidden="1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 hidden="1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 hidden="1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 hidden="1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 hidden="1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2" hidden="1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 hidden="1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2" thickBot="1">
      <c r="B51" s="32" t="s">
        <v>30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 t="s">
        <v>48</v>
      </c>
      <c r="C52" s="57"/>
      <c r="D52" s="48"/>
      <c r="E52" s="48"/>
      <c r="F52" s="49"/>
      <c r="G52" s="53">
        <v>1836</v>
      </c>
      <c r="H52" s="54"/>
      <c r="I52" s="55"/>
      <c r="J52" s="54"/>
      <c r="K52" s="53"/>
      <c r="L52" s="56">
        <v>630</v>
      </c>
      <c r="M52" s="53"/>
      <c r="N52" s="54"/>
      <c r="O52" s="35">
        <f>SUM(F52:N52)</f>
        <v>2466</v>
      </c>
      <c r="P52" s="36">
        <f t="shared" ref="P52:P54" si="14">(D52*$D$3)+(E52*$E$3)+(F52*$F$3)+(G52*$G$3)+(H52*$H$3)+(I52*$I$3)+(J52*$J$3)+(K52*$K$3)+(L52*$L$3)+(M52*$M$3)+(N52*$N$3)</f>
        <v>1089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2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1836</v>
      </c>
      <c r="H55" s="37">
        <f t="shared" ref="H55:P55" si="15">SUM(H52:H54)</f>
        <v>0</v>
      </c>
      <c r="I55" s="37">
        <f t="shared" si="15"/>
        <v>0</v>
      </c>
      <c r="J55" s="37">
        <f t="shared" si="15"/>
        <v>0</v>
      </c>
      <c r="K55" s="37">
        <f t="shared" si="15"/>
        <v>0</v>
      </c>
      <c r="L55" s="37">
        <f t="shared" si="15"/>
        <v>630</v>
      </c>
      <c r="M55" s="37">
        <f t="shared" si="15"/>
        <v>0</v>
      </c>
      <c r="N55" s="37">
        <f t="shared" si="15"/>
        <v>0</v>
      </c>
      <c r="O55" s="39">
        <f t="shared" si="15"/>
        <v>2466</v>
      </c>
      <c r="P55" s="39">
        <f t="shared" si="15"/>
        <v>1089</v>
      </c>
    </row>
    <row r="56" spans="2:16">
      <c r="G56" s="38"/>
    </row>
    <row r="57" spans="2:16" hidden="1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2" hidden="1" thickBot="1">
      <c r="B58" s="32" t="s">
        <v>72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 hidden="1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 hidden="1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 hidden="1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2" hidden="1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 hidden="1">
      <c r="G72" s="38"/>
    </row>
    <row r="73" spans="2:16" ht="12.75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2466</v>
      </c>
      <c r="P74" s="46">
        <f>P71+P55+P48</f>
        <v>1089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S37" sqref="S3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71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43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2" spans="2:16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t="12" thickBot="1">
      <c r="B13" s="32" t="s">
        <v>42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21" si="3">SUM(F14:N14)</f>
        <v>0</v>
      </c>
      <c r="P14" s="36">
        <f t="shared" ref="P14:P21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ref="O17:O18" si="5">SUM(F17:N17)</f>
        <v>0</v>
      </c>
      <c r="P17" s="36">
        <f t="shared" ref="P17:P18" si="6">(D17*$D$3)+(E17*$E$3)+(F17*$F$3)+(G17*$G$3)+(H17*$H$3)+(I17*$I$3)+(J17*$J$3)+(K17*$K$3)+(L17*$L$3)+(M17*$M$3)+(N17*$N$3)</f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5"/>
        <v>0</v>
      </c>
      <c r="P18" s="36">
        <f t="shared" si="6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" si="7">SUM(F20:N20)</f>
        <v>0</v>
      </c>
      <c r="P20" s="36">
        <f t="shared" ref="P20" si="8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3"/>
        <v>0</v>
      </c>
      <c r="P21" s="36">
        <f t="shared" si="4"/>
        <v>0</v>
      </c>
    </row>
    <row r="22" spans="2:16" ht="12" thickBot="1">
      <c r="B22" s="37" t="s">
        <v>21</v>
      </c>
      <c r="C22" s="37">
        <f t="shared" ref="C22:P22" si="9">SUM(C14:C21)</f>
        <v>0</v>
      </c>
      <c r="D22" s="37">
        <f t="shared" si="9"/>
        <v>0</v>
      </c>
      <c r="E22" s="37">
        <f t="shared" si="9"/>
        <v>0</v>
      </c>
      <c r="F22" s="37">
        <f t="shared" si="9"/>
        <v>0</v>
      </c>
      <c r="G22" s="40">
        <f t="shared" si="9"/>
        <v>0</v>
      </c>
      <c r="H22" s="40">
        <f t="shared" si="9"/>
        <v>0</v>
      </c>
      <c r="I22" s="40">
        <f t="shared" si="9"/>
        <v>0</v>
      </c>
      <c r="J22" s="40">
        <f t="shared" si="9"/>
        <v>0</v>
      </c>
      <c r="K22" s="40">
        <f t="shared" si="9"/>
        <v>0</v>
      </c>
      <c r="L22" s="40">
        <f t="shared" si="9"/>
        <v>0</v>
      </c>
      <c r="M22" s="40">
        <f t="shared" si="9"/>
        <v>0</v>
      </c>
      <c r="N22" s="40">
        <f t="shared" si="9"/>
        <v>0</v>
      </c>
      <c r="O22" s="41">
        <f t="shared" si="9"/>
        <v>0</v>
      </c>
      <c r="P22" s="42">
        <f t="shared" si="9"/>
        <v>0</v>
      </c>
    </row>
    <row r="23" spans="2:16">
      <c r="B23" s="44"/>
      <c r="C23" s="44"/>
      <c r="D23" s="44"/>
      <c r="E23" s="44"/>
      <c r="F23" s="44"/>
      <c r="G23" s="45"/>
      <c r="H23" s="45"/>
      <c r="I23" s="45"/>
      <c r="J23" s="45"/>
      <c r="K23" s="45"/>
      <c r="L23" s="45"/>
      <c r="M23" s="45"/>
      <c r="N23" s="45"/>
      <c r="O23" s="50"/>
      <c r="P23" s="51"/>
    </row>
    <row r="25" spans="2:16" ht="12" thickBot="1">
      <c r="B25" s="32" t="s">
        <v>77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>
      <c r="B26" s="52"/>
      <c r="C26" s="5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ref="O26:O31" si="10">SUM(F26:N26)</f>
        <v>0</v>
      </c>
      <c r="P26" s="36">
        <f t="shared" ref="P26:P31" si="11">(D26*$D$3)+(E26*$E$3)+(F26*$F$3)+(G26*$G$3)+(H26*$H$3)+(I26*$I$3)+(J26*$J$3)+(K26*$K$3)+(L26*$L$3)+(M26*$M$3)+(N26*$N$3)</f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10"/>
        <v>0</v>
      </c>
      <c r="P27" s="36">
        <f t="shared" si="11"/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10"/>
        <v>0</v>
      </c>
      <c r="P28" s="36">
        <f t="shared" si="11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10"/>
        <v>0</v>
      </c>
      <c r="P29" s="36">
        <f t="shared" si="11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10"/>
        <v>0</v>
      </c>
      <c r="P30" s="36">
        <f t="shared" si="11"/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10"/>
        <v>0</v>
      </c>
      <c r="P31" s="36">
        <f t="shared" si="11"/>
        <v>0</v>
      </c>
    </row>
    <row r="32" spans="2:16" ht="12" thickBot="1">
      <c r="B32" s="37" t="s">
        <v>21</v>
      </c>
      <c r="C32" s="37">
        <f>SUM(C31:C31)</f>
        <v>0</v>
      </c>
      <c r="D32" s="37">
        <f>SUM(D26:D31)</f>
        <v>0</v>
      </c>
      <c r="E32" s="37">
        <f>SUM(E26:E31)</f>
        <v>0</v>
      </c>
      <c r="F32" s="37">
        <f>SUM(F31:F31)</f>
        <v>0</v>
      </c>
      <c r="G32" s="40">
        <f t="shared" ref="G32:P32" si="12">SUM(G26:G31)</f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5" spans="2:16" ht="12" thickBot="1">
      <c r="B35" s="32" t="s">
        <v>41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O40+O32+O22+O10</f>
        <v>0</v>
      </c>
      <c r="P44" s="46">
        <f>P40+P32+P22+P10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9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57" sqref="S57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88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55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0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0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0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0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0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0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0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0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0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0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0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1" t="s">
        <v>89</v>
      </c>
      <c r="C41" s="58"/>
      <c r="D41" s="48"/>
      <c r="E41" s="48">
        <v>3</v>
      </c>
      <c r="F41" s="49"/>
      <c r="G41" s="110">
        <v>2</v>
      </c>
      <c r="H41" s="116"/>
      <c r="I41" s="110"/>
      <c r="J41" s="48"/>
      <c r="K41" s="110">
        <v>28</v>
      </c>
      <c r="L41" s="116"/>
      <c r="M41" s="110"/>
      <c r="N41" s="116">
        <v>17</v>
      </c>
      <c r="O41" s="110">
        <f>SUM(F41:N41)+(E41*18)+(D41*9)</f>
        <v>101</v>
      </c>
      <c r="P41" s="36">
        <f t="shared" ref="P41:P64" si="11">(D41*$D$3)+(E41*$E$3)+(F41*$F$3)+(G41*$G$3)+(H41*$H$3)+(I41*$I$3)+(J41*$J$3)+(K41*$K$3)+(L41*$L$3)+(M41*$M$3)+(N41*$N$3)</f>
        <v>278.5</v>
      </c>
    </row>
    <row r="42" spans="1:16" ht="11.25" customHeight="1">
      <c r="A42" s="119"/>
      <c r="B42" s="182" t="s">
        <v>90</v>
      </c>
      <c r="C42" s="58"/>
      <c r="D42" s="48"/>
      <c r="E42" s="48">
        <v>1</v>
      </c>
      <c r="F42" s="49"/>
      <c r="G42" s="110"/>
      <c r="H42" s="116"/>
      <c r="I42" s="110"/>
      <c r="J42" s="48"/>
      <c r="K42" s="110"/>
      <c r="L42" s="116"/>
      <c r="M42" s="110"/>
      <c r="N42" s="116"/>
      <c r="O42" s="110">
        <f t="shared" ref="O42:O62" si="12">SUM(F42:N42)+(E42*18)+(D42*9)</f>
        <v>18</v>
      </c>
      <c r="P42" s="36">
        <f t="shared" ref="P42:P62" si="13">(D42*$D$3)+(E42*$E$3)+(F42*$F$3)+(G42*$G$3)+(H42*$H$3)+(I42*$I$3)+(J42*$J$3)+(K42*$K$3)+(L42*$L$3)+(M42*$M$3)+(N42*$N$3)</f>
        <v>72</v>
      </c>
    </row>
    <row r="43" spans="1:16" ht="11.25" customHeight="1">
      <c r="A43" s="119"/>
      <c r="B43" s="182" t="s">
        <v>91</v>
      </c>
      <c r="C43" s="58"/>
      <c r="D43" s="48"/>
      <c r="E43" s="48">
        <v>2</v>
      </c>
      <c r="F43" s="49"/>
      <c r="G43" s="110"/>
      <c r="H43" s="116"/>
      <c r="I43" s="110"/>
      <c r="J43" s="48"/>
      <c r="K43" s="110"/>
      <c r="L43" s="116"/>
      <c r="M43" s="110"/>
      <c r="N43" s="116"/>
      <c r="O43" s="110">
        <f t="shared" si="12"/>
        <v>36</v>
      </c>
      <c r="P43" s="36">
        <f t="shared" si="13"/>
        <v>144</v>
      </c>
    </row>
    <row r="44" spans="1:16" ht="11.25" customHeight="1">
      <c r="A44" s="119"/>
      <c r="B44" s="181" t="s">
        <v>92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/>
      <c r="O44" s="110">
        <f t="shared" si="12"/>
        <v>18</v>
      </c>
      <c r="P44" s="36">
        <f t="shared" si="13"/>
        <v>72</v>
      </c>
    </row>
    <row r="45" spans="1:16" ht="11.25" customHeight="1">
      <c r="A45" s="119"/>
      <c r="B45" s="182" t="s">
        <v>93</v>
      </c>
      <c r="C45" s="58"/>
      <c r="D45" s="48"/>
      <c r="E45" s="48"/>
      <c r="F45" s="49"/>
      <c r="G45" s="110">
        <v>349</v>
      </c>
      <c r="H45" s="116"/>
      <c r="I45" s="110"/>
      <c r="J45" s="48"/>
      <c r="K45" s="110"/>
      <c r="L45" s="116"/>
      <c r="M45" s="110"/>
      <c r="N45" s="116">
        <v>1</v>
      </c>
      <c r="O45" s="110">
        <f t="shared" si="12"/>
        <v>350</v>
      </c>
      <c r="P45" s="36">
        <f t="shared" si="13"/>
        <v>89.25</v>
      </c>
    </row>
    <row r="46" spans="1:16" ht="11.25" customHeight="1">
      <c r="A46" s="119"/>
      <c r="B46" s="181" t="s">
        <v>94</v>
      </c>
      <c r="C46" s="58"/>
      <c r="D46" s="48"/>
      <c r="E46" s="48">
        <v>1</v>
      </c>
      <c r="F46" s="49"/>
      <c r="G46" s="110"/>
      <c r="H46" s="116"/>
      <c r="I46" s="110"/>
      <c r="J46" s="48"/>
      <c r="K46" s="110"/>
      <c r="L46" s="116"/>
      <c r="M46" s="110"/>
      <c r="N46" s="116"/>
      <c r="O46" s="110">
        <f t="shared" si="12"/>
        <v>18</v>
      </c>
      <c r="P46" s="36">
        <f t="shared" si="13"/>
        <v>72</v>
      </c>
    </row>
    <row r="47" spans="1:16" ht="11.25" customHeight="1">
      <c r="A47" s="119"/>
      <c r="B47" s="182" t="s">
        <v>95</v>
      </c>
      <c r="C47" s="58"/>
      <c r="D47" s="48"/>
      <c r="E47" s="48">
        <v>1</v>
      </c>
      <c r="F47" s="49"/>
      <c r="G47" s="110"/>
      <c r="H47" s="116"/>
      <c r="I47" s="110"/>
      <c r="J47" s="48"/>
      <c r="K47" s="110"/>
      <c r="L47" s="116"/>
      <c r="M47" s="110"/>
      <c r="N47" s="116"/>
      <c r="O47" s="110">
        <f t="shared" si="12"/>
        <v>18</v>
      </c>
      <c r="P47" s="36">
        <f t="shared" si="13"/>
        <v>72</v>
      </c>
    </row>
    <row r="48" spans="1:16" ht="11.25" customHeight="1">
      <c r="A48" s="119"/>
      <c r="B48" s="181" t="s">
        <v>96</v>
      </c>
      <c r="C48" s="58"/>
      <c r="D48" s="48"/>
      <c r="E48" s="48">
        <v>1</v>
      </c>
      <c r="F48" s="49"/>
      <c r="G48" s="110"/>
      <c r="H48" s="116"/>
      <c r="I48" s="110"/>
      <c r="J48" s="48"/>
      <c r="K48" s="110"/>
      <c r="L48" s="116"/>
      <c r="M48" s="110"/>
      <c r="N48" s="116">
        <v>20</v>
      </c>
      <c r="O48" s="110">
        <f t="shared" si="12"/>
        <v>38</v>
      </c>
      <c r="P48" s="36">
        <f t="shared" si="13"/>
        <v>112</v>
      </c>
    </row>
    <row r="49" spans="1:16" ht="11.25" customHeight="1">
      <c r="A49" s="119"/>
      <c r="B49" s="182" t="s">
        <v>110</v>
      </c>
      <c r="C49" s="58"/>
      <c r="D49" s="48"/>
      <c r="E49" s="48"/>
      <c r="F49" s="49">
        <v>2309</v>
      </c>
      <c r="G49" s="110"/>
      <c r="H49" s="116"/>
      <c r="I49" s="110"/>
      <c r="J49" s="48"/>
      <c r="K49" s="110"/>
      <c r="L49" s="116"/>
      <c r="M49" s="110"/>
      <c r="N49" s="116"/>
      <c r="O49" s="110">
        <f t="shared" si="12"/>
        <v>2309</v>
      </c>
      <c r="P49" s="36">
        <f t="shared" si="13"/>
        <v>230.9</v>
      </c>
    </row>
    <row r="50" spans="1:16" ht="11.25" customHeight="1">
      <c r="A50" s="119"/>
      <c r="B50" s="182" t="s">
        <v>97</v>
      </c>
      <c r="C50" s="58"/>
      <c r="D50" s="48"/>
      <c r="E50" s="48">
        <v>1</v>
      </c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12"/>
        <v>18</v>
      </c>
      <c r="P50" s="36">
        <f t="shared" si="13"/>
        <v>72</v>
      </c>
    </row>
    <row r="51" spans="1:16" ht="11.25" customHeight="1">
      <c r="A51" s="119"/>
      <c r="B51" s="182" t="s">
        <v>98</v>
      </c>
      <c r="C51" s="58"/>
      <c r="D51" s="48"/>
      <c r="E51" s="48">
        <v>1</v>
      </c>
      <c r="F51" s="49"/>
      <c r="G51" s="110"/>
      <c r="H51" s="116"/>
      <c r="I51" s="110"/>
      <c r="J51" s="48"/>
      <c r="K51" s="110"/>
      <c r="L51" s="116"/>
      <c r="M51" s="110"/>
      <c r="N51" s="116"/>
      <c r="O51" s="110">
        <f t="shared" si="12"/>
        <v>18</v>
      </c>
      <c r="P51" s="36">
        <f t="shared" ref="P51:P59" si="14">(D51*$D$3)+(E51*$E$3)+(F51*$F$3)+(G51*$G$3)+(H51*$H$3)+(I51*$I$3)+(J51*$J$3)+(K51*$K$3)+(L51*$L$3)+(M51*$M$3)+(N51*$N$3)</f>
        <v>72</v>
      </c>
    </row>
    <row r="52" spans="1:16" ht="11.25" customHeight="1">
      <c r="A52" s="119"/>
      <c r="B52" s="182" t="s">
        <v>99</v>
      </c>
      <c r="C52" s="58"/>
      <c r="D52" s="48"/>
      <c r="E52" s="48">
        <v>1</v>
      </c>
      <c r="F52" s="49"/>
      <c r="G52" s="110"/>
      <c r="H52" s="116"/>
      <c r="I52" s="110"/>
      <c r="J52" s="48"/>
      <c r="K52" s="110"/>
      <c r="L52" s="116"/>
      <c r="M52" s="110"/>
      <c r="N52" s="116"/>
      <c r="O52" s="110">
        <f t="shared" si="12"/>
        <v>18</v>
      </c>
      <c r="P52" s="36">
        <f t="shared" si="14"/>
        <v>72</v>
      </c>
    </row>
    <row r="53" spans="1:16" ht="11.25" customHeight="1">
      <c r="A53" s="119"/>
      <c r="B53" s="181" t="s">
        <v>100</v>
      </c>
      <c r="C53" s="58"/>
      <c r="D53" s="48"/>
      <c r="E53" s="48">
        <v>1</v>
      </c>
      <c r="F53" s="49"/>
      <c r="G53" s="110"/>
      <c r="H53" s="116"/>
      <c r="I53" s="110"/>
      <c r="J53" s="48"/>
      <c r="K53" s="110"/>
      <c r="L53" s="116"/>
      <c r="M53" s="110"/>
      <c r="N53" s="116"/>
      <c r="O53" s="110">
        <f t="shared" si="12"/>
        <v>18</v>
      </c>
      <c r="P53" s="36">
        <f t="shared" si="14"/>
        <v>72</v>
      </c>
    </row>
    <row r="54" spans="1:16" ht="11.25" customHeight="1">
      <c r="A54" s="119"/>
      <c r="B54" s="182" t="s">
        <v>101</v>
      </c>
      <c r="C54" s="58"/>
      <c r="D54" s="48"/>
      <c r="E54" s="48">
        <v>1</v>
      </c>
      <c r="F54" s="49"/>
      <c r="G54" s="110"/>
      <c r="H54" s="116"/>
      <c r="I54" s="110"/>
      <c r="J54" s="48"/>
      <c r="K54" s="110"/>
      <c r="L54" s="116"/>
      <c r="M54" s="110"/>
      <c r="N54" s="116"/>
      <c r="O54" s="110">
        <f t="shared" si="12"/>
        <v>18</v>
      </c>
      <c r="P54" s="36">
        <f t="shared" si="14"/>
        <v>72</v>
      </c>
    </row>
    <row r="55" spans="1:16" ht="11.25" customHeight="1">
      <c r="A55" s="119"/>
      <c r="B55" s="181" t="s">
        <v>102</v>
      </c>
      <c r="C55" s="58"/>
      <c r="D55" s="48"/>
      <c r="E55" s="48">
        <v>1</v>
      </c>
      <c r="F55" s="49"/>
      <c r="G55" s="110"/>
      <c r="H55" s="116"/>
      <c r="I55" s="110"/>
      <c r="J55" s="48"/>
      <c r="K55" s="110"/>
      <c r="L55" s="116"/>
      <c r="M55" s="110"/>
      <c r="N55" s="116"/>
      <c r="O55" s="110">
        <f t="shared" si="12"/>
        <v>18</v>
      </c>
      <c r="P55" s="36">
        <f t="shared" si="14"/>
        <v>72</v>
      </c>
    </row>
    <row r="56" spans="1:16" ht="11.25" customHeight="1">
      <c r="A56" s="119"/>
      <c r="B56" s="182" t="s">
        <v>103</v>
      </c>
      <c r="C56" s="58"/>
      <c r="D56" s="48"/>
      <c r="E56" s="48">
        <v>1</v>
      </c>
      <c r="F56" s="49"/>
      <c r="G56" s="110"/>
      <c r="H56" s="116"/>
      <c r="I56" s="110"/>
      <c r="J56" s="48"/>
      <c r="K56" s="110"/>
      <c r="L56" s="116"/>
      <c r="M56" s="110"/>
      <c r="N56" s="116"/>
      <c r="O56" s="110">
        <f t="shared" si="12"/>
        <v>18</v>
      </c>
      <c r="P56" s="36">
        <f t="shared" si="14"/>
        <v>72</v>
      </c>
    </row>
    <row r="57" spans="1:16" ht="11.25" customHeight="1">
      <c r="A57" s="119"/>
      <c r="B57" s="181" t="s">
        <v>104</v>
      </c>
      <c r="C57" s="58"/>
      <c r="D57" s="48"/>
      <c r="E57" s="48">
        <v>1</v>
      </c>
      <c r="F57" s="49"/>
      <c r="G57" s="110"/>
      <c r="H57" s="116"/>
      <c r="I57" s="110"/>
      <c r="J57" s="48"/>
      <c r="K57" s="110"/>
      <c r="L57" s="116"/>
      <c r="M57" s="110"/>
      <c r="N57" s="116"/>
      <c r="O57" s="110">
        <f t="shared" si="12"/>
        <v>18</v>
      </c>
      <c r="P57" s="36">
        <f t="shared" si="14"/>
        <v>72</v>
      </c>
    </row>
    <row r="58" spans="1:16" ht="11.25" customHeight="1">
      <c r="A58" s="119"/>
      <c r="B58" s="182" t="s">
        <v>105</v>
      </c>
      <c r="C58" s="58"/>
      <c r="D58" s="48"/>
      <c r="E58" s="48">
        <v>3</v>
      </c>
      <c r="F58" s="49"/>
      <c r="G58" s="110"/>
      <c r="H58" s="116"/>
      <c r="I58" s="110"/>
      <c r="J58" s="48"/>
      <c r="K58" s="110"/>
      <c r="L58" s="116"/>
      <c r="M58" s="110"/>
      <c r="N58" s="116"/>
      <c r="O58" s="110">
        <f t="shared" si="12"/>
        <v>54</v>
      </c>
      <c r="P58" s="36">
        <f t="shared" si="14"/>
        <v>216</v>
      </c>
    </row>
    <row r="59" spans="1:16" ht="11.25" customHeight="1">
      <c r="A59" s="119"/>
      <c r="B59" s="182" t="s">
        <v>106</v>
      </c>
      <c r="C59" s="58"/>
      <c r="D59" s="48"/>
      <c r="E59" s="48">
        <v>1</v>
      </c>
      <c r="F59" s="49"/>
      <c r="G59" s="110"/>
      <c r="H59" s="116"/>
      <c r="I59" s="110"/>
      <c r="J59" s="48"/>
      <c r="K59" s="110"/>
      <c r="L59" s="116"/>
      <c r="M59" s="110"/>
      <c r="N59" s="116"/>
      <c r="O59" s="110">
        <f t="shared" si="12"/>
        <v>18</v>
      </c>
      <c r="P59" s="36">
        <f t="shared" si="14"/>
        <v>72</v>
      </c>
    </row>
    <row r="60" spans="1:16" ht="11.25" customHeight="1">
      <c r="A60" s="119"/>
      <c r="B60" s="181" t="s">
        <v>107</v>
      </c>
      <c r="C60" s="58"/>
      <c r="D60" s="48"/>
      <c r="E60" s="48">
        <v>1</v>
      </c>
      <c r="F60" s="49"/>
      <c r="G60" s="110"/>
      <c r="H60" s="116"/>
      <c r="I60" s="110"/>
      <c r="J60" s="48"/>
      <c r="K60" s="110"/>
      <c r="L60" s="116"/>
      <c r="M60" s="110"/>
      <c r="N60" s="116"/>
      <c r="O60" s="110">
        <f t="shared" si="12"/>
        <v>18</v>
      </c>
      <c r="P60" s="36">
        <f t="shared" si="13"/>
        <v>72</v>
      </c>
    </row>
    <row r="61" spans="1:16" ht="11.25" customHeight="1">
      <c r="A61" s="119"/>
      <c r="B61" s="182" t="s">
        <v>108</v>
      </c>
      <c r="C61" s="58"/>
      <c r="D61" s="48"/>
      <c r="E61" s="48">
        <v>1</v>
      </c>
      <c r="F61" s="49"/>
      <c r="G61" s="110"/>
      <c r="H61" s="116"/>
      <c r="I61" s="110"/>
      <c r="J61" s="48"/>
      <c r="K61" s="110"/>
      <c r="L61" s="116"/>
      <c r="M61" s="110"/>
      <c r="N61" s="116"/>
      <c r="O61" s="110">
        <f t="shared" si="12"/>
        <v>18</v>
      </c>
      <c r="P61" s="36">
        <f t="shared" si="13"/>
        <v>72</v>
      </c>
    </row>
    <row r="62" spans="1:16" ht="11.25" customHeight="1">
      <c r="A62" s="119"/>
      <c r="B62" s="181" t="s">
        <v>109</v>
      </c>
      <c r="C62" s="58"/>
      <c r="D62" s="48"/>
      <c r="E62" s="48"/>
      <c r="F62" s="49"/>
      <c r="G62" s="110">
        <v>16</v>
      </c>
      <c r="H62" s="116"/>
      <c r="I62" s="110">
        <v>5</v>
      </c>
      <c r="J62" s="48"/>
      <c r="K62" s="110">
        <v>25</v>
      </c>
      <c r="L62" s="116"/>
      <c r="M62" s="110"/>
      <c r="N62" s="116">
        <v>12</v>
      </c>
      <c r="O62" s="110">
        <f t="shared" si="12"/>
        <v>58</v>
      </c>
      <c r="P62" s="36">
        <f t="shared" si="13"/>
        <v>55.5</v>
      </c>
    </row>
    <row r="63" spans="1:16" ht="11.25" customHeight="1">
      <c r="A63" s="119"/>
      <c r="B63" s="182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/>
      <c r="O63" s="35">
        <f t="shared" ref="O63" si="15">SUM(F63:N63)</f>
        <v>0</v>
      </c>
      <c r="P63" s="36">
        <f t="shared" si="11"/>
        <v>0</v>
      </c>
    </row>
    <row r="64" spans="1:16" ht="11.25" customHeight="1">
      <c r="A64" s="119"/>
      <c r="B64" s="182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16"/>
      <c r="O64" s="35">
        <f t="shared" ref="O64" si="16">SUM(F64:N64)</f>
        <v>0</v>
      </c>
      <c r="P64" s="36">
        <f t="shared" si="11"/>
        <v>0</v>
      </c>
    </row>
    <row r="65" spans="1:16" ht="12" thickBot="1">
      <c r="B65" s="37"/>
      <c r="C65" s="40">
        <f t="shared" ref="C65:P65" si="17">SUM(C41:C64)</f>
        <v>0</v>
      </c>
      <c r="D65" s="40">
        <f t="shared" si="17"/>
        <v>0</v>
      </c>
      <c r="E65" s="40">
        <f t="shared" si="17"/>
        <v>24</v>
      </c>
      <c r="F65" s="40">
        <f t="shared" si="17"/>
        <v>2309</v>
      </c>
      <c r="G65" s="40">
        <f t="shared" si="17"/>
        <v>367</v>
      </c>
      <c r="H65" s="40">
        <f t="shared" si="17"/>
        <v>0</v>
      </c>
      <c r="I65" s="40">
        <f t="shared" si="17"/>
        <v>5</v>
      </c>
      <c r="J65" s="40">
        <f t="shared" si="17"/>
        <v>0</v>
      </c>
      <c r="K65" s="40">
        <f t="shared" si="17"/>
        <v>53</v>
      </c>
      <c r="L65" s="40">
        <f t="shared" si="17"/>
        <v>0</v>
      </c>
      <c r="M65" s="40">
        <f t="shared" si="17"/>
        <v>0</v>
      </c>
      <c r="N65" s="40">
        <f t="shared" si="17"/>
        <v>50</v>
      </c>
      <c r="O65" s="41">
        <f t="shared" si="17"/>
        <v>3216</v>
      </c>
      <c r="P65" s="42">
        <f t="shared" si="17"/>
        <v>2206.15</v>
      </c>
    </row>
    <row r="66" spans="1:16">
      <c r="G66" s="38"/>
    </row>
    <row r="67" spans="1:16">
      <c r="G67" s="38"/>
    </row>
    <row r="68" spans="1:16" ht="12" thickBot="1">
      <c r="B68" s="32" t="s">
        <v>51</v>
      </c>
      <c r="C68" s="32"/>
      <c r="D68" s="32"/>
      <c r="E68" s="32"/>
      <c r="F68" s="33"/>
      <c r="G68" s="33"/>
      <c r="H68" s="33"/>
      <c r="I68" s="33"/>
      <c r="J68" s="33"/>
      <c r="K68" s="33"/>
      <c r="L68" s="33"/>
      <c r="M68" s="33"/>
      <c r="N68" s="33"/>
      <c r="O68" s="34"/>
      <c r="P68" s="34"/>
    </row>
    <row r="69" spans="1:16">
      <c r="A69" s="119"/>
      <c r="B69" s="182" t="s">
        <v>130</v>
      </c>
      <c r="C69" s="58"/>
      <c r="D69" s="48"/>
      <c r="E69" s="48"/>
      <c r="F69" s="49"/>
      <c r="G69" s="110">
        <v>2</v>
      </c>
      <c r="H69" s="116"/>
      <c r="I69" s="110"/>
      <c r="J69" s="48"/>
      <c r="K69" s="110"/>
      <c r="L69" s="116"/>
      <c r="M69" s="110"/>
      <c r="N69" s="120"/>
      <c r="O69" s="110">
        <f>SUM(F69:N69)+(E69*18)+(D69*9)</f>
        <v>2</v>
      </c>
      <c r="P69" s="36">
        <f t="shared" ref="P69:P72" si="18">(D69*$D$3)+(E69*$E$3)+(F69*$F$3)+(G69*$G$3)+(H69*$H$3)+(I69*$I$3)+(J69*$J$3)+(K69*$K$3)+(L69*$L$3)+(M69*$M$3)+(N69*$N$3)</f>
        <v>0.5</v>
      </c>
    </row>
    <row r="70" spans="1:16">
      <c r="A70" s="119"/>
      <c r="B70" s="182" t="s">
        <v>131</v>
      </c>
      <c r="C70" s="58"/>
      <c r="D70" s="48"/>
      <c r="E70" s="48"/>
      <c r="F70" s="49"/>
      <c r="G70" s="110">
        <v>4</v>
      </c>
      <c r="H70" s="116"/>
      <c r="I70" s="110"/>
      <c r="J70" s="48"/>
      <c r="K70" s="110"/>
      <c r="L70" s="116"/>
      <c r="M70" s="110"/>
      <c r="N70" s="120"/>
      <c r="O70" s="117">
        <f t="shared" ref="O70:O72" si="19">SUM(F70:N70)</f>
        <v>4</v>
      </c>
      <c r="P70" s="36">
        <f t="shared" si="18"/>
        <v>1</v>
      </c>
    </row>
    <row r="71" spans="1:16">
      <c r="A71" s="119"/>
      <c r="B71" s="181" t="s">
        <v>132</v>
      </c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>
        <v>8</v>
      </c>
      <c r="O71" s="117">
        <f t="shared" ref="O71" si="20">SUM(F71:N71)</f>
        <v>8</v>
      </c>
      <c r="P71" s="36">
        <f t="shared" si="18"/>
        <v>16</v>
      </c>
    </row>
    <row r="72" spans="1:16" ht="12.75" customHeight="1">
      <c r="A72" s="119"/>
      <c r="B72" s="181"/>
      <c r="C72" s="58"/>
      <c r="D72" s="48"/>
      <c r="E72" s="48"/>
      <c r="F72" s="49"/>
      <c r="G72" s="123"/>
      <c r="H72" s="124"/>
      <c r="I72" s="121"/>
      <c r="K72" s="121"/>
      <c r="L72" s="101"/>
      <c r="M72" s="121"/>
      <c r="O72" s="118">
        <f t="shared" si="19"/>
        <v>0</v>
      </c>
      <c r="P72" s="36">
        <f t="shared" si="18"/>
        <v>0</v>
      </c>
    </row>
    <row r="73" spans="1:16" ht="12" thickBot="1">
      <c r="B73" s="37" t="s">
        <v>21</v>
      </c>
      <c r="C73" s="37">
        <f t="shared" ref="C73:P73" si="21">SUM(C69:C72)</f>
        <v>0</v>
      </c>
      <c r="D73" s="37">
        <f t="shared" si="21"/>
        <v>0</v>
      </c>
      <c r="E73" s="37">
        <f t="shared" si="21"/>
        <v>0</v>
      </c>
      <c r="F73" s="37">
        <f t="shared" si="21"/>
        <v>0</v>
      </c>
      <c r="G73" s="122">
        <f t="shared" si="21"/>
        <v>6</v>
      </c>
      <c r="H73" s="122">
        <f t="shared" si="21"/>
        <v>0</v>
      </c>
      <c r="I73" s="40">
        <f t="shared" si="21"/>
        <v>0</v>
      </c>
      <c r="J73" s="40">
        <f t="shared" si="21"/>
        <v>0</v>
      </c>
      <c r="K73" s="40">
        <f t="shared" si="21"/>
        <v>0</v>
      </c>
      <c r="L73" s="40">
        <f t="shared" si="21"/>
        <v>0</v>
      </c>
      <c r="M73" s="40">
        <f t="shared" si="21"/>
        <v>0</v>
      </c>
      <c r="N73" s="40">
        <f t="shared" si="21"/>
        <v>8</v>
      </c>
      <c r="O73" s="41">
        <f t="shared" si="21"/>
        <v>14</v>
      </c>
      <c r="P73" s="42">
        <f t="shared" si="21"/>
        <v>17.5</v>
      </c>
    </row>
    <row r="74" spans="1:16">
      <c r="B74" s="44"/>
      <c r="C74" s="44"/>
      <c r="D74" s="44"/>
      <c r="E74" s="44"/>
      <c r="F74" s="44"/>
      <c r="G74" s="45"/>
      <c r="H74" s="45"/>
      <c r="I74" s="45"/>
      <c r="J74" s="45"/>
      <c r="K74" s="45"/>
      <c r="L74" s="45"/>
      <c r="M74" s="45"/>
      <c r="N74" s="45"/>
      <c r="O74" s="50"/>
      <c r="P74" s="51"/>
    </row>
    <row r="75" spans="1:16" hidden="1">
      <c r="B75" s="44"/>
      <c r="C75" s="44"/>
      <c r="D75" s="44"/>
      <c r="E75" s="44"/>
      <c r="F75" s="44"/>
      <c r="G75" s="45"/>
      <c r="H75" s="45"/>
      <c r="I75" s="45"/>
      <c r="J75" s="45"/>
      <c r="K75" s="45"/>
      <c r="L75" s="45"/>
      <c r="M75" s="45"/>
      <c r="N75" s="45"/>
      <c r="O75" s="50"/>
      <c r="P75" s="51"/>
    </row>
    <row r="76" spans="1:16" ht="12" hidden="1" thickBot="1">
      <c r="B76" s="32" t="s">
        <v>85</v>
      </c>
      <c r="C76" s="32"/>
      <c r="D76" s="32"/>
      <c r="E76" s="32"/>
      <c r="F76" s="33"/>
      <c r="G76" s="33"/>
      <c r="H76" s="33"/>
      <c r="I76" s="33"/>
      <c r="J76" s="33"/>
      <c r="K76" s="33"/>
      <c r="L76" s="33"/>
      <c r="M76" s="33"/>
      <c r="N76" s="33"/>
      <c r="O76" s="34"/>
      <c r="P76" s="34"/>
    </row>
    <row r="77" spans="1:16" hidden="1">
      <c r="B77" s="52" t="s">
        <v>75</v>
      </c>
      <c r="C77" s="48"/>
      <c r="D77" s="48"/>
      <c r="E77" s="48"/>
      <c r="F77" s="49"/>
      <c r="G77" s="53"/>
      <c r="H77" s="54"/>
      <c r="I77" s="55"/>
      <c r="J77" s="54"/>
      <c r="K77" s="53"/>
      <c r="L77" s="56"/>
      <c r="M77" s="53"/>
      <c r="N77" s="54"/>
      <c r="O77" s="35">
        <f>SUM(F77:N77)</f>
        <v>0</v>
      </c>
      <c r="P77" s="36">
        <f t="shared" ref="P77:P78" si="22">(D77*$D$3)+(E77*$E$3)+(F77*$F$3)+(G77*$G$3)+(H77*$H$3)+(I77*$I$3)+(J77*$J$3)+(K77*$K$3)+(L77*$L$3)+(M77*$M$3)+(N77*$N$3)</f>
        <v>0</v>
      </c>
    </row>
    <row r="78" spans="1:16" hidden="1">
      <c r="B78" s="52"/>
      <c r="C78" s="58"/>
      <c r="D78" s="48"/>
      <c r="E78" s="48"/>
      <c r="F78" s="49"/>
      <c r="G78" s="53"/>
      <c r="H78" s="54"/>
      <c r="I78" s="55"/>
      <c r="J78" s="54"/>
      <c r="K78" s="53"/>
      <c r="L78" s="56"/>
      <c r="M78" s="53"/>
      <c r="N78" s="54"/>
      <c r="O78" s="35">
        <f>SUM(F78:N78)</f>
        <v>0</v>
      </c>
      <c r="P78" s="36">
        <f t="shared" si="22"/>
        <v>0</v>
      </c>
    </row>
    <row r="79" spans="1:16" ht="12" hidden="1" thickBot="1">
      <c r="B79" s="37" t="s">
        <v>21</v>
      </c>
      <c r="C79" s="37">
        <f t="shared" ref="C79:D79" si="23">SUM(C78:C78)</f>
        <v>0</v>
      </c>
      <c r="D79" s="37">
        <f t="shared" si="23"/>
        <v>0</v>
      </c>
      <c r="E79" s="41">
        <f t="shared" ref="E79:N79" si="24">SUM(E77:E78)</f>
        <v>0</v>
      </c>
      <c r="F79" s="41">
        <f t="shared" si="24"/>
        <v>0</v>
      </c>
      <c r="G79" s="41">
        <f t="shared" si="24"/>
        <v>0</v>
      </c>
      <c r="H79" s="41">
        <f t="shared" si="24"/>
        <v>0</v>
      </c>
      <c r="I79" s="41">
        <f t="shared" si="24"/>
        <v>0</v>
      </c>
      <c r="J79" s="41">
        <f t="shared" si="24"/>
        <v>0</v>
      </c>
      <c r="K79" s="41">
        <f t="shared" si="24"/>
        <v>0</v>
      </c>
      <c r="L79" s="41">
        <f t="shared" si="24"/>
        <v>0</v>
      </c>
      <c r="M79" s="41">
        <f t="shared" si="24"/>
        <v>0</v>
      </c>
      <c r="N79" s="41">
        <f t="shared" si="24"/>
        <v>0</v>
      </c>
      <c r="O79" s="41">
        <f>SUM(O77:O78)</f>
        <v>0</v>
      </c>
      <c r="P79" s="42">
        <f>SUM(P77:P78)</f>
        <v>0</v>
      </c>
    </row>
    <row r="80" spans="1:16" hidden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1:16" hidden="1">
      <c r="G81" s="38"/>
    </row>
    <row r="82" spans="1:16" ht="12" hidden="1" thickBot="1">
      <c r="B82" s="32" t="s">
        <v>53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ref="O83:O104" si="25">SUM(F83:N83)</f>
        <v>0</v>
      </c>
      <c r="P83" s="36">
        <f t="shared" ref="P83:P104" si="26">(D83*$D$3)+(E83*$E$3)+(F83*$F$3)+(G83*$G$3)+(H83*$H$3)+(I83*$I$3)+(J83*$J$3)+(K83*$K$3)+(L83*$L$3)+(M83*$M$3)+(N83*$N$3)</f>
        <v>0</v>
      </c>
    </row>
    <row r="84" spans="1:16" hidden="1">
      <c r="A84" s="119"/>
      <c r="B84" s="181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5"/>
        <v>0</v>
      </c>
      <c r="P84" s="36">
        <f t="shared" si="26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25"/>
        <v>0</v>
      </c>
      <c r="P85" s="36">
        <f t="shared" si="26"/>
        <v>0</v>
      </c>
    </row>
    <row r="86" spans="1:16" hidden="1">
      <c r="A86" s="119"/>
      <c r="B86" s="181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5"/>
        <v>0</v>
      </c>
      <c r="P86" s="36">
        <f t="shared" si="26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ref="O87:O89" si="27">SUM(F87:N87)</f>
        <v>0</v>
      </c>
      <c r="P87" s="36">
        <f t="shared" si="26"/>
        <v>0</v>
      </c>
    </row>
    <row r="88" spans="1:16" hidden="1">
      <c r="A88" s="119"/>
      <c r="B88" s="181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7"/>
        <v>0</v>
      </c>
      <c r="P88" s="36">
        <f t="shared" si="26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7"/>
        <v>0</v>
      </c>
      <c r="P89" s="36">
        <f t="shared" si="26"/>
        <v>0</v>
      </c>
    </row>
    <row r="90" spans="1:16" hidden="1">
      <c r="A90" s="119"/>
      <c r="B90" s="181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ref="O90:O92" si="28">SUM(F90:N90)</f>
        <v>0</v>
      </c>
      <c r="P90" s="36">
        <f t="shared" si="26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28"/>
        <v>0</v>
      </c>
      <c r="P91" s="36">
        <f t="shared" si="26"/>
        <v>0</v>
      </c>
    </row>
    <row r="92" spans="1:16" hidden="1">
      <c r="A92" s="119"/>
      <c r="B92" s="181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28"/>
        <v>0</v>
      </c>
      <c r="P92" s="36">
        <f t="shared" si="26"/>
        <v>0</v>
      </c>
    </row>
    <row r="93" spans="1:16" hidden="1">
      <c r="A93" s="119"/>
      <c r="B93" s="182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ref="O93:O95" si="29">SUM(F93:N93)</f>
        <v>0</v>
      </c>
      <c r="P93" s="36">
        <f t="shared" si="26"/>
        <v>0</v>
      </c>
    </row>
    <row r="94" spans="1:16" hidden="1">
      <c r="A94" s="119"/>
      <c r="B94" s="181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29"/>
        <v>0</v>
      </c>
      <c r="P94" s="36">
        <f t="shared" si="26"/>
        <v>0</v>
      </c>
    </row>
    <row r="95" spans="1:16" hidden="1">
      <c r="A95" s="119"/>
      <c r="B95" s="182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29"/>
        <v>0</v>
      </c>
      <c r="P95" s="36">
        <f t="shared" si="26"/>
        <v>0</v>
      </c>
    </row>
    <row r="96" spans="1:16" hidden="1">
      <c r="A96" s="119"/>
      <c r="B96" s="181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ref="O96:O98" si="30">SUM(F96:N96)</f>
        <v>0</v>
      </c>
      <c r="P96" s="36">
        <f t="shared" si="26"/>
        <v>0</v>
      </c>
    </row>
    <row r="97" spans="1:16" hidden="1">
      <c r="A97" s="119"/>
      <c r="B97" s="182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30"/>
        <v>0</v>
      </c>
      <c r="P97" s="36">
        <f t="shared" si="26"/>
        <v>0</v>
      </c>
    </row>
    <row r="98" spans="1:16" hidden="1">
      <c r="A98" s="119"/>
      <c r="B98" s="181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0"/>
        <v>0</v>
      </c>
      <c r="P98" s="36">
        <f t="shared" si="26"/>
        <v>0</v>
      </c>
    </row>
    <row r="99" spans="1:16" hidden="1">
      <c r="A99" s="119"/>
      <c r="B99" s="182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ref="O99:O101" si="31">SUM(F99:N99)</f>
        <v>0</v>
      </c>
      <c r="P99" s="36">
        <f t="shared" si="26"/>
        <v>0</v>
      </c>
    </row>
    <row r="100" spans="1:16" hidden="1">
      <c r="A100" s="119"/>
      <c r="B100" s="181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31"/>
        <v>0</v>
      </c>
      <c r="P100" s="36">
        <f t="shared" si="26"/>
        <v>0</v>
      </c>
    </row>
    <row r="101" spans="1:16" hidden="1">
      <c r="A101" s="119"/>
      <c r="B101" s="182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1"/>
        <v>0</v>
      </c>
      <c r="P101" s="36">
        <f t="shared" si="26"/>
        <v>0</v>
      </c>
    </row>
    <row r="102" spans="1:16" hidden="1">
      <c r="A102" s="119"/>
      <c r="B102" s="181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25"/>
        <v>0</v>
      </c>
      <c r="P102" s="36">
        <f t="shared" si="26"/>
        <v>0</v>
      </c>
    </row>
    <row r="103" spans="1:16" hidden="1">
      <c r="A103" s="119"/>
      <c r="B103" s="182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si="25"/>
        <v>0</v>
      </c>
      <c r="P103" s="36">
        <f t="shared" si="26"/>
        <v>0</v>
      </c>
    </row>
    <row r="104" spans="1:16" ht="12.75" hidden="1" customHeight="1">
      <c r="A104" s="119"/>
      <c r="B104" s="181"/>
      <c r="C104" s="58"/>
      <c r="D104" s="48"/>
      <c r="E104" s="48"/>
      <c r="F104" s="49"/>
      <c r="G104" s="123"/>
      <c r="H104" s="124"/>
      <c r="I104" s="121"/>
      <c r="K104" s="121"/>
      <c r="L104" s="101"/>
      <c r="M104" s="121"/>
      <c r="O104" s="118">
        <f t="shared" si="25"/>
        <v>0</v>
      </c>
      <c r="P104" s="36">
        <f t="shared" si="26"/>
        <v>0</v>
      </c>
    </row>
    <row r="105" spans="1:16" ht="12" hidden="1" thickBot="1">
      <c r="B105" s="37" t="s">
        <v>21</v>
      </c>
      <c r="C105" s="37">
        <f t="shared" ref="C105:P105" si="32">SUM(C83:C104)</f>
        <v>0</v>
      </c>
      <c r="D105" s="37">
        <f t="shared" si="32"/>
        <v>0</v>
      </c>
      <c r="E105" s="37">
        <f t="shared" si="32"/>
        <v>0</v>
      </c>
      <c r="F105" s="37">
        <f t="shared" si="32"/>
        <v>0</v>
      </c>
      <c r="G105" s="122">
        <f t="shared" si="32"/>
        <v>0</v>
      </c>
      <c r="H105" s="122">
        <f t="shared" si="32"/>
        <v>0</v>
      </c>
      <c r="I105" s="40">
        <f t="shared" si="32"/>
        <v>0</v>
      </c>
      <c r="J105" s="40">
        <f t="shared" si="32"/>
        <v>0</v>
      </c>
      <c r="K105" s="40">
        <f t="shared" si="32"/>
        <v>0</v>
      </c>
      <c r="L105" s="40">
        <f t="shared" si="32"/>
        <v>0</v>
      </c>
      <c r="M105" s="40">
        <f t="shared" si="32"/>
        <v>0</v>
      </c>
      <c r="N105" s="40">
        <f t="shared" si="32"/>
        <v>0</v>
      </c>
      <c r="O105" s="41">
        <f t="shared" si="32"/>
        <v>0</v>
      </c>
      <c r="P105" s="42">
        <f t="shared" si="32"/>
        <v>0</v>
      </c>
    </row>
    <row r="106" spans="1:16" hidden="1">
      <c r="B106" s="44"/>
      <c r="C106" s="44"/>
      <c r="D106" s="44"/>
      <c r="E106" s="44"/>
      <c r="F106" s="44"/>
      <c r="G106" s="45"/>
      <c r="H106" s="45"/>
      <c r="I106" s="45"/>
      <c r="J106" s="45"/>
      <c r="K106" s="45"/>
      <c r="L106" s="45"/>
      <c r="M106" s="45"/>
      <c r="N106" s="45"/>
      <c r="O106" s="50"/>
      <c r="P106" s="51"/>
    </row>
    <row r="107" spans="1:16" hidden="1">
      <c r="B107" s="44"/>
      <c r="C107" s="44"/>
      <c r="D107" s="44"/>
      <c r="E107" s="44"/>
      <c r="F107" s="44"/>
      <c r="G107" s="45"/>
      <c r="H107" s="45"/>
      <c r="I107" s="45"/>
      <c r="J107" s="45"/>
      <c r="K107" s="45"/>
      <c r="L107" s="45"/>
      <c r="M107" s="45"/>
      <c r="N107" s="45"/>
      <c r="O107" s="50"/>
      <c r="P107" s="51"/>
    </row>
    <row r="108" spans="1:16" ht="12" hidden="1" thickBot="1">
      <c r="B108" s="32" t="s">
        <v>44</v>
      </c>
      <c r="C108" s="32"/>
      <c r="D108" s="32"/>
      <c r="E108" s="32"/>
      <c r="F108" s="33"/>
      <c r="G108" s="33"/>
      <c r="H108" s="33"/>
      <c r="I108" s="33"/>
      <c r="J108" s="33"/>
      <c r="K108" s="33"/>
      <c r="L108" s="33"/>
      <c r="M108" s="33"/>
      <c r="N108" s="33"/>
      <c r="O108" s="34"/>
      <c r="P108" s="34"/>
    </row>
    <row r="109" spans="1:16" ht="11.25" hidden="1" customHeight="1">
      <c r="B109" s="52" t="s">
        <v>75</v>
      </c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110">
        <f>SUM(F109:N109)+(E109*18)+(D109*9)</f>
        <v>0</v>
      </c>
      <c r="P109" s="36">
        <f t="shared" ref="P109" si="33">(D109*$D$3)+(E109*$E$3)+(F109*$F$3)+(G109*$G$3)+(H109*$H$3)+(I109*$I$3)+(J109*$J$3)+(K109*$K$3)+(L109*$L$3)+(M109*$M$3)+(N109*$N$3)</f>
        <v>0</v>
      </c>
    </row>
    <row r="110" spans="1:16" ht="11.25" hidden="1" customHeight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:O111" si="34">SUM(F110:N110)</f>
        <v>0</v>
      </c>
      <c r="P110" s="36">
        <f t="shared" ref="P110:P111" si="35">(D110*$D$3)+(E110*$E$3)+(F110*$F$3)+(G110*$G$3)+(H110*$H$3)+(I110*$I$3)+(J110*$J$3)+(K110*$K$3)+(L110*$L$3)+(M110*$M$3)+(N110*$N$3)</f>
        <v>0</v>
      </c>
    </row>
    <row r="111" spans="1:16" ht="11.25" hidden="1" customHeight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4"/>
        <v>0</v>
      </c>
      <c r="P111" s="36">
        <f t="shared" si="35"/>
        <v>0</v>
      </c>
    </row>
    <row r="112" spans="1:16" ht="12" hidden="1" thickBot="1">
      <c r="B112" s="37" t="s">
        <v>21</v>
      </c>
      <c r="C112" s="37">
        <f t="shared" ref="C112:P112" si="36">SUM(C109:C111)</f>
        <v>0</v>
      </c>
      <c r="D112" s="37">
        <f t="shared" si="36"/>
        <v>0</v>
      </c>
      <c r="E112" s="37">
        <f t="shared" si="36"/>
        <v>0</v>
      </c>
      <c r="F112" s="37">
        <f t="shared" si="36"/>
        <v>0</v>
      </c>
      <c r="G112" s="40">
        <f t="shared" si="36"/>
        <v>0</v>
      </c>
      <c r="H112" s="40">
        <f t="shared" si="36"/>
        <v>0</v>
      </c>
      <c r="I112" s="40">
        <f t="shared" si="36"/>
        <v>0</v>
      </c>
      <c r="J112" s="40">
        <f t="shared" si="36"/>
        <v>0</v>
      </c>
      <c r="K112" s="40">
        <f t="shared" si="36"/>
        <v>0</v>
      </c>
      <c r="L112" s="40">
        <f t="shared" si="36"/>
        <v>0</v>
      </c>
      <c r="M112" s="40">
        <f t="shared" si="36"/>
        <v>0</v>
      </c>
      <c r="N112" s="40">
        <f t="shared" si="36"/>
        <v>0</v>
      </c>
      <c r="O112" s="41">
        <f t="shared" si="36"/>
        <v>0</v>
      </c>
      <c r="P112" s="42">
        <f t="shared" si="36"/>
        <v>0</v>
      </c>
    </row>
    <row r="113" spans="2:16" ht="11.25" hidden="1" customHeight="1">
      <c r="B113" s="44"/>
      <c r="C113" s="44"/>
      <c r="D113" s="44"/>
      <c r="E113" s="44"/>
      <c r="F113" s="44"/>
      <c r="G113" s="45"/>
      <c r="H113" s="45"/>
      <c r="I113" s="45"/>
      <c r="J113" s="45"/>
      <c r="K113" s="45"/>
      <c r="L113" s="45"/>
      <c r="M113" s="45"/>
      <c r="N113" s="45"/>
      <c r="O113" s="50"/>
      <c r="P113" s="51"/>
    </row>
    <row r="114" spans="2:16" hidden="1"/>
    <row r="115" spans="2:16" ht="12" hidden="1" thickBot="1">
      <c r="B115" s="32" t="s">
        <v>29</v>
      </c>
      <c r="C115" s="32"/>
      <c r="D115" s="32"/>
      <c r="E115" s="32"/>
      <c r="F115" s="33"/>
      <c r="G115" s="33"/>
      <c r="H115" s="33"/>
      <c r="I115" s="33"/>
      <c r="J115" s="33"/>
      <c r="K115" s="33"/>
      <c r="L115" s="33"/>
      <c r="M115" s="33"/>
      <c r="N115" s="33"/>
      <c r="O115" s="34"/>
      <c r="P115" s="34"/>
    </row>
    <row r="116" spans="2:16" ht="11.25" hidden="1" customHeight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>SUM(F116:N116)</f>
        <v>0</v>
      </c>
      <c r="P116" s="36">
        <f t="shared" ref="P116:P117" si="37">(D116*$D$3)+(E116*$E$3)+(F116*$F$3)+(G116*$G$3)+(H116*$H$3)+(I116*$I$3)+(J116*$J$3)+(K116*$K$3)+(L116*$L$3)+(M116*$M$3)+(N116*$N$3)</f>
        <v>0</v>
      </c>
    </row>
    <row r="117" spans="2:16" ht="11.25" hidden="1" customHeight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>SUM(F117:N117)</f>
        <v>0</v>
      </c>
      <c r="P117" s="36">
        <f t="shared" si="37"/>
        <v>0</v>
      </c>
    </row>
    <row r="118" spans="2:16" ht="12" hidden="1" thickBot="1">
      <c r="B118" s="37" t="s">
        <v>21</v>
      </c>
      <c r="C118" s="37">
        <f t="shared" ref="C118:P118" si="38">SUM(C116:C117)</f>
        <v>0</v>
      </c>
      <c r="D118" s="37">
        <f t="shared" si="38"/>
        <v>0</v>
      </c>
      <c r="E118" s="37">
        <f t="shared" si="38"/>
        <v>0</v>
      </c>
      <c r="F118" s="37">
        <f t="shared" si="38"/>
        <v>0</v>
      </c>
      <c r="G118" s="40">
        <f t="shared" si="38"/>
        <v>0</v>
      </c>
      <c r="H118" s="40">
        <f t="shared" si="38"/>
        <v>0</v>
      </c>
      <c r="I118" s="40">
        <f t="shared" si="38"/>
        <v>0</v>
      </c>
      <c r="J118" s="40">
        <f t="shared" si="38"/>
        <v>0</v>
      </c>
      <c r="K118" s="40">
        <f t="shared" si="38"/>
        <v>0</v>
      </c>
      <c r="L118" s="40">
        <f t="shared" si="38"/>
        <v>0</v>
      </c>
      <c r="M118" s="40">
        <f t="shared" si="38"/>
        <v>0</v>
      </c>
      <c r="N118" s="40">
        <f t="shared" si="38"/>
        <v>0</v>
      </c>
      <c r="O118" s="41">
        <f t="shared" si="38"/>
        <v>0</v>
      </c>
      <c r="P118" s="42">
        <f t="shared" si="38"/>
        <v>0</v>
      </c>
    </row>
    <row r="119" spans="2:16" ht="11.25" hidden="1" customHeight="1">
      <c r="B119" s="44"/>
      <c r="C119" s="44"/>
      <c r="D119" s="44"/>
      <c r="E119" s="44"/>
      <c r="F119" s="44"/>
      <c r="G119" s="45"/>
      <c r="H119" s="45"/>
      <c r="I119" s="45"/>
      <c r="J119" s="45"/>
      <c r="K119" s="45"/>
      <c r="L119" s="45"/>
      <c r="M119" s="45"/>
      <c r="N119" s="45"/>
      <c r="O119" s="50"/>
      <c r="P119" s="51"/>
    </row>
    <row r="120" spans="2:16" hidden="1"/>
    <row r="121" spans="2:16" ht="12" hidden="1" thickBot="1">
      <c r="B121" s="32" t="s">
        <v>52</v>
      </c>
      <c r="C121" s="32"/>
      <c r="D121" s="32"/>
      <c r="E121" s="32"/>
      <c r="F121" s="33"/>
      <c r="G121" s="33"/>
      <c r="H121" s="33"/>
      <c r="I121" s="33"/>
      <c r="J121" s="33"/>
      <c r="K121" s="33"/>
      <c r="L121" s="33"/>
      <c r="M121" s="33"/>
      <c r="N121" s="33"/>
      <c r="O121" s="34"/>
      <c r="P121" s="34"/>
    </row>
    <row r="122" spans="2:16" hidden="1">
      <c r="B122" s="52"/>
      <c r="C122" s="5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ref="O122:O145" si="39">SUM(F122:N122)</f>
        <v>0</v>
      </c>
      <c r="P122" s="36">
        <f t="shared" ref="P122:P145" si="40">(D122*$D$3)+(E122*$E$3)+(F122*$F$3)+(G122*$G$3)+(H122*$H$3)+(I122*$I$3)+(J122*$J$3)+(K122*$K$3)+(L122*$L$3)+(M122*$M$3)+(N122*$N$3)</f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39"/>
        <v>0</v>
      </c>
      <c r="P123" s="36">
        <f t="shared" si="40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39"/>
        <v>0</v>
      </c>
      <c r="P124" s="36">
        <f t="shared" si="40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39"/>
        <v>0</v>
      </c>
      <c r="P125" s="36">
        <f t="shared" si="40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39"/>
        <v>0</v>
      </c>
      <c r="P126" s="36">
        <f t="shared" si="40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39"/>
        <v>0</v>
      </c>
      <c r="P127" s="36">
        <f t="shared" si="40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39"/>
        <v>0</v>
      </c>
      <c r="P128" s="36">
        <f t="shared" si="40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39"/>
        <v>0</v>
      </c>
      <c r="P129" s="36">
        <f t="shared" si="40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39"/>
        <v>0</v>
      </c>
      <c r="P130" s="36">
        <f t="shared" si="40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39"/>
        <v>0</v>
      </c>
      <c r="P131" s="36">
        <f t="shared" si="40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39"/>
        <v>0</v>
      </c>
      <c r="P132" s="36">
        <f t="shared" si="40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39"/>
        <v>0</v>
      </c>
      <c r="P133" s="36">
        <f t="shared" si="40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39"/>
        <v>0</v>
      </c>
      <c r="P134" s="36">
        <f t="shared" si="40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39"/>
        <v>0</v>
      </c>
      <c r="P135" s="36">
        <f t="shared" si="40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39"/>
        <v>0</v>
      </c>
      <c r="P136" s="36">
        <f t="shared" si="40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39"/>
        <v>0</v>
      </c>
      <c r="P137" s="36">
        <f t="shared" si="40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39"/>
        <v>0</v>
      </c>
      <c r="P138" s="36">
        <f t="shared" si="40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39"/>
        <v>0</v>
      </c>
      <c r="P139" s="36">
        <f t="shared" si="40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:O144" si="41">SUM(F140:N140)</f>
        <v>0</v>
      </c>
      <c r="P140" s="36">
        <f t="shared" si="40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1"/>
        <v>0</v>
      </c>
      <c r="P141" s="36">
        <f t="shared" si="40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1"/>
        <v>0</v>
      </c>
      <c r="P142" s="36">
        <f t="shared" si="40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1"/>
        <v>0</v>
      </c>
      <c r="P143" s="36">
        <f t="shared" si="40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1"/>
        <v>0</v>
      </c>
      <c r="P144" s="36">
        <f t="shared" si="40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39"/>
        <v>0</v>
      </c>
      <c r="P145" s="36">
        <f t="shared" si="40"/>
        <v>0</v>
      </c>
    </row>
    <row r="146" spans="2:16" ht="12" hidden="1" thickBot="1">
      <c r="B146" s="37" t="s">
        <v>21</v>
      </c>
      <c r="C146" s="37">
        <f>SUM(C145:C145)</f>
        <v>0</v>
      </c>
      <c r="D146" s="37">
        <f>SUM(D122:D145)</f>
        <v>0</v>
      </c>
      <c r="E146" s="37">
        <f>SUM(E122:E145)</f>
        <v>0</v>
      </c>
      <c r="F146" s="37">
        <f>SUM(F122:F145)</f>
        <v>0</v>
      </c>
      <c r="G146" s="40">
        <f t="shared" ref="G146:P146" si="42">SUM(G122:G145)</f>
        <v>0</v>
      </c>
      <c r="H146" s="40">
        <f t="shared" si="42"/>
        <v>0</v>
      </c>
      <c r="I146" s="40">
        <f t="shared" si="42"/>
        <v>0</v>
      </c>
      <c r="J146" s="40">
        <f t="shared" si="42"/>
        <v>0</v>
      </c>
      <c r="K146" s="40">
        <f t="shared" si="42"/>
        <v>0</v>
      </c>
      <c r="L146" s="40">
        <f t="shared" si="42"/>
        <v>0</v>
      </c>
      <c r="M146" s="40">
        <f t="shared" si="42"/>
        <v>0</v>
      </c>
      <c r="N146" s="40">
        <f t="shared" si="42"/>
        <v>0</v>
      </c>
      <c r="O146" s="41">
        <f t="shared" si="42"/>
        <v>0</v>
      </c>
      <c r="P146" s="42">
        <f t="shared" si="42"/>
        <v>0</v>
      </c>
    </row>
    <row r="147" spans="2:16" hidden="1"/>
    <row r="148" spans="2:16" hidden="1"/>
    <row r="149" spans="2:16" ht="12" hidden="1" thickBot="1">
      <c r="B149" s="32" t="s">
        <v>57</v>
      </c>
      <c r="C149" s="32"/>
      <c r="D149" s="32"/>
      <c r="E149" s="32"/>
      <c r="F149" s="33"/>
      <c r="G149" s="33"/>
      <c r="H149" s="33"/>
      <c r="I149" s="33"/>
      <c r="J149" s="33"/>
      <c r="K149" s="33"/>
      <c r="L149" s="33"/>
      <c r="M149" s="33"/>
      <c r="N149" s="33"/>
      <c r="O149" s="34"/>
      <c r="P149" s="34"/>
    </row>
    <row r="150" spans="2:16" hidden="1">
      <c r="B150" s="52" t="s">
        <v>76</v>
      </c>
      <c r="C150" s="5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110">
        <f>SUM(F150:N150)+(E150*18)+(D150*9)</f>
        <v>0</v>
      </c>
      <c r="P150" s="36">
        <f t="shared" ref="P150:P153" si="43">(D150*$D$3)+(E150*$E$3)+(F150*$F$3)+(G150*$G$3)+(H150*$H$3)+(I150*$I$3)+(J150*$J$3)+(K150*$K$3)+(L150*$L$3)+(M150*$M$3)+(N150*$N$3)</f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ref="O151:O152" si="44">SUM(F151:N151)</f>
        <v>0</v>
      </c>
      <c r="P151" s="36">
        <f t="shared" si="43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44"/>
        <v>0</v>
      </c>
      <c r="P152" s="36">
        <f t="shared" si="43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ref="O153" si="45">SUM(F153:N153)</f>
        <v>0</v>
      </c>
      <c r="P153" s="36">
        <f t="shared" si="43"/>
        <v>0</v>
      </c>
    </row>
    <row r="154" spans="2:16" ht="12" hidden="1" thickBot="1">
      <c r="B154" s="37" t="s">
        <v>21</v>
      </c>
      <c r="C154" s="37">
        <f>SUM(C153:C153)</f>
        <v>0</v>
      </c>
      <c r="D154" s="37">
        <f>SUM(D150:D153)</f>
        <v>0</v>
      </c>
      <c r="E154" s="37">
        <f>SUM(E150:E153)</f>
        <v>0</v>
      </c>
      <c r="F154" s="37">
        <f>SUM(F153:F153)</f>
        <v>0</v>
      </c>
      <c r="G154" s="40">
        <f t="shared" ref="G154:P154" si="46">SUM(G150:G153)</f>
        <v>0</v>
      </c>
      <c r="H154" s="40">
        <f t="shared" si="46"/>
        <v>0</v>
      </c>
      <c r="I154" s="40">
        <f t="shared" si="46"/>
        <v>0</v>
      </c>
      <c r="J154" s="40">
        <f t="shared" si="46"/>
        <v>0</v>
      </c>
      <c r="K154" s="40">
        <f t="shared" si="46"/>
        <v>0</v>
      </c>
      <c r="L154" s="40">
        <f t="shared" si="46"/>
        <v>0</v>
      </c>
      <c r="M154" s="40">
        <f t="shared" si="46"/>
        <v>0</v>
      </c>
      <c r="N154" s="40">
        <f t="shared" si="46"/>
        <v>0</v>
      </c>
      <c r="O154" s="41">
        <f t="shared" si="46"/>
        <v>0</v>
      </c>
      <c r="P154" s="42">
        <f t="shared" si="46"/>
        <v>0</v>
      </c>
    </row>
    <row r="155" spans="2:16" hidden="1"/>
    <row r="156" spans="2:16" hidden="1"/>
    <row r="157" spans="2:16" ht="12" hidden="1" thickBot="1">
      <c r="B157" s="32" t="s">
        <v>56</v>
      </c>
      <c r="C157" s="32"/>
      <c r="D157" s="32"/>
      <c r="E157" s="32"/>
      <c r="F157" s="33"/>
      <c r="G157" s="33"/>
      <c r="H157" s="33"/>
      <c r="I157" s="33"/>
      <c r="J157" s="33"/>
      <c r="K157" s="33"/>
      <c r="L157" s="33"/>
      <c r="M157" s="33"/>
      <c r="N157" s="33"/>
      <c r="O157" s="34"/>
      <c r="P157" s="34"/>
    </row>
    <row r="158" spans="2:16" hidden="1">
      <c r="B158" s="52"/>
      <c r="C158" s="5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ref="O158:O160" si="47">SUM(F158:N158)</f>
        <v>0</v>
      </c>
      <c r="P158" s="36">
        <f t="shared" ref="P158:P160" si="48">(D158*$D$3)+(E158*$E$3)+(F158*$F$3)+(G158*$G$3)+(H158*$H$3)+(I158*$I$3)+(J158*$J$3)+(K158*$K$3)+(L158*$L$3)+(M158*$M$3)+(N158*$N$3)</f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ref="O159" si="49">SUM(F159:N159)</f>
        <v>0</v>
      </c>
      <c r="P159" s="36">
        <f t="shared" si="48"/>
        <v>0</v>
      </c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si="47"/>
        <v>0</v>
      </c>
      <c r="P160" s="36">
        <f t="shared" si="48"/>
        <v>0</v>
      </c>
    </row>
    <row r="161" spans="2:16" ht="12" hidden="1" thickBot="1">
      <c r="B161" s="37" t="s">
        <v>21</v>
      </c>
      <c r="C161" s="37">
        <f>SUM(C160:C160)</f>
        <v>0</v>
      </c>
      <c r="D161" s="37">
        <f>SUM(D158:D160)</f>
        <v>0</v>
      </c>
      <c r="E161" s="37">
        <f>SUM(E158:E160)</f>
        <v>0</v>
      </c>
      <c r="F161" s="37">
        <f>SUM(F160:F160)</f>
        <v>0</v>
      </c>
      <c r="G161" s="40">
        <f t="shared" ref="G161:P161" si="50">SUM(G158:G160)</f>
        <v>0</v>
      </c>
      <c r="H161" s="40">
        <f t="shared" si="50"/>
        <v>0</v>
      </c>
      <c r="I161" s="40">
        <f t="shared" si="50"/>
        <v>0</v>
      </c>
      <c r="J161" s="40">
        <f t="shared" si="50"/>
        <v>0</v>
      </c>
      <c r="K161" s="40">
        <f t="shared" si="50"/>
        <v>0</v>
      </c>
      <c r="L161" s="40">
        <f t="shared" si="50"/>
        <v>0</v>
      </c>
      <c r="M161" s="40">
        <f t="shared" si="50"/>
        <v>0</v>
      </c>
      <c r="N161" s="40">
        <f t="shared" si="50"/>
        <v>0</v>
      </c>
      <c r="O161" s="41">
        <f t="shared" si="50"/>
        <v>0</v>
      </c>
      <c r="P161" s="42">
        <f t="shared" si="50"/>
        <v>0</v>
      </c>
    </row>
    <row r="162" spans="2:16" hidden="1"/>
    <row r="163" spans="2:16" hidden="1"/>
    <row r="164" spans="2:16" ht="12" hidden="1" thickBot="1">
      <c r="B164" s="32" t="s">
        <v>47</v>
      </c>
      <c r="C164" s="32"/>
      <c r="D164" s="32"/>
      <c r="E164" s="32"/>
      <c r="F164" s="33"/>
      <c r="G164" s="33"/>
      <c r="H164" s="33"/>
      <c r="I164" s="33"/>
      <c r="J164" s="33"/>
      <c r="K164" s="33"/>
      <c r="L164" s="33"/>
      <c r="M164" s="33"/>
      <c r="N164" s="33"/>
      <c r="O164" s="34"/>
      <c r="P164" s="34"/>
    </row>
    <row r="165" spans="2:16" hidden="1">
      <c r="B165" s="52" t="s">
        <v>76</v>
      </c>
      <c r="C165" s="5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110">
        <f>SUM(F165:N165)+(E165*18)+(D165*9)</f>
        <v>0</v>
      </c>
      <c r="P165" s="36">
        <f t="shared" ref="P165:P167" si="51">(D165*$D$3)+(E165*$E$3)+(F165*$F$3)+(G165*$G$3)+(H165*$H$3)+(I165*$I$3)+(J165*$J$3)+(K165*$K$3)+(L165*$L$3)+(M165*$M$3)+(N165*$N$3)</f>
        <v>0</v>
      </c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 t="shared" ref="O166" si="52">SUM(F166:N166)</f>
        <v>0</v>
      </c>
      <c r="P166" s="36">
        <f t="shared" si="51"/>
        <v>0</v>
      </c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 t="shared" ref="O167" si="53">SUM(F167:N167)</f>
        <v>0</v>
      </c>
      <c r="P167" s="36">
        <f t="shared" si="51"/>
        <v>0</v>
      </c>
    </row>
    <row r="168" spans="2:16" ht="12" hidden="1" thickBot="1">
      <c r="B168" s="37" t="s">
        <v>21</v>
      </c>
      <c r="C168" s="37">
        <f>SUM(C167:C167)</f>
        <v>0</v>
      </c>
      <c r="D168" s="37">
        <f>SUM(D165:D167)</f>
        <v>0</v>
      </c>
      <c r="E168" s="37">
        <f>SUM(E165:E167)</f>
        <v>0</v>
      </c>
      <c r="F168" s="37">
        <f>SUM(F167:F167)</f>
        <v>0</v>
      </c>
      <c r="G168" s="40">
        <f t="shared" ref="G168:P168" si="54">SUM(G165:G167)</f>
        <v>0</v>
      </c>
      <c r="H168" s="40">
        <f t="shared" si="54"/>
        <v>0</v>
      </c>
      <c r="I168" s="40">
        <f t="shared" si="54"/>
        <v>0</v>
      </c>
      <c r="J168" s="40">
        <f t="shared" si="54"/>
        <v>0</v>
      </c>
      <c r="K168" s="40">
        <f t="shared" si="54"/>
        <v>0</v>
      </c>
      <c r="L168" s="40">
        <f t="shared" si="54"/>
        <v>0</v>
      </c>
      <c r="M168" s="40">
        <f t="shared" si="54"/>
        <v>0</v>
      </c>
      <c r="N168" s="40">
        <f t="shared" si="54"/>
        <v>0</v>
      </c>
      <c r="O168" s="41">
        <f t="shared" si="54"/>
        <v>0</v>
      </c>
      <c r="P168" s="42">
        <f t="shared" si="54"/>
        <v>0</v>
      </c>
    </row>
    <row r="169" spans="2:16" hidden="1"/>
    <row r="171" spans="2:16" ht="12" thickBot="1">
      <c r="B171" s="32" t="s">
        <v>54</v>
      </c>
      <c r="C171" s="32"/>
      <c r="D171" s="32"/>
      <c r="E171" s="32"/>
      <c r="F171" s="33"/>
      <c r="G171" s="33"/>
      <c r="H171" s="33"/>
      <c r="I171" s="33"/>
      <c r="J171" s="33"/>
      <c r="K171" s="33"/>
      <c r="L171" s="33"/>
      <c r="M171" s="33"/>
      <c r="N171" s="33"/>
      <c r="O171" s="34"/>
      <c r="P171" s="34"/>
    </row>
    <row r="172" spans="2:16" ht="11.25" customHeight="1">
      <c r="B172" s="52" t="s">
        <v>121</v>
      </c>
      <c r="C172" s="47"/>
      <c r="D172" s="48"/>
      <c r="E172" s="48"/>
      <c r="F172" s="49">
        <v>6</v>
      </c>
      <c r="G172" s="53">
        <v>10</v>
      </c>
      <c r="H172" s="54"/>
      <c r="I172" s="55"/>
      <c r="J172" s="54"/>
      <c r="K172" s="53"/>
      <c r="L172" s="56"/>
      <c r="M172" s="53"/>
      <c r="N172" s="54"/>
      <c r="O172" s="35">
        <f t="shared" ref="O172:O180" si="55">SUM(F172:N172)</f>
        <v>16</v>
      </c>
      <c r="P172" s="36">
        <f t="shared" ref="P172:P180" si="56">(D172*$D$3)+(E172*$E$3)+(F172*$F$3)+(G172*$G$3)+(H172*$H$3)+(I172*$I$3)+(J172*$J$3)+(K172*$K$3)+(L172*$L$3)+(M172*$M$3)+(N172*$N$3)</f>
        <v>3.1</v>
      </c>
    </row>
    <row r="173" spans="2:16" ht="11.25" customHeight="1">
      <c r="B173" s="52" t="s">
        <v>122</v>
      </c>
      <c r="C173" s="47"/>
      <c r="D173" s="48"/>
      <c r="E173" s="48"/>
      <c r="F173" s="49"/>
      <c r="G173" s="53">
        <v>7</v>
      </c>
      <c r="H173" s="54"/>
      <c r="I173" s="55">
        <v>18</v>
      </c>
      <c r="J173" s="54"/>
      <c r="K173" s="53">
        <v>2</v>
      </c>
      <c r="L173" s="56"/>
      <c r="M173" s="53"/>
      <c r="N173" s="54"/>
      <c r="O173" s="35">
        <f t="shared" si="55"/>
        <v>27</v>
      </c>
      <c r="P173" s="36">
        <f t="shared" si="56"/>
        <v>12.75</v>
      </c>
    </row>
    <row r="174" spans="2:16" ht="11.25" customHeight="1">
      <c r="B174" s="52" t="s">
        <v>123</v>
      </c>
      <c r="C174" s="47"/>
      <c r="D174" s="48"/>
      <c r="E174" s="48"/>
      <c r="F174" s="49">
        <v>6</v>
      </c>
      <c r="G174" s="53"/>
      <c r="H174" s="54"/>
      <c r="I174" s="55"/>
      <c r="J174" s="54"/>
      <c r="K174" s="53"/>
      <c r="L174" s="56"/>
      <c r="M174" s="53"/>
      <c r="N174" s="54"/>
      <c r="O174" s="35">
        <f t="shared" si="55"/>
        <v>6</v>
      </c>
      <c r="P174" s="36">
        <f t="shared" si="56"/>
        <v>0.60000000000000009</v>
      </c>
    </row>
    <row r="175" spans="2:16" ht="11.25" customHeight="1">
      <c r="B175" s="52" t="s">
        <v>124</v>
      </c>
      <c r="C175" s="47"/>
      <c r="D175" s="48"/>
      <c r="E175" s="48"/>
      <c r="F175" s="49"/>
      <c r="G175" s="53"/>
      <c r="H175" s="54"/>
      <c r="I175" s="55"/>
      <c r="J175" s="54"/>
      <c r="K175" s="53"/>
      <c r="L175" s="56"/>
      <c r="M175" s="53">
        <v>2</v>
      </c>
      <c r="N175" s="54"/>
      <c r="O175" s="35">
        <f t="shared" si="55"/>
        <v>2</v>
      </c>
      <c r="P175" s="36">
        <f t="shared" si="56"/>
        <v>4</v>
      </c>
    </row>
    <row r="176" spans="2:16" ht="11.25" customHeight="1">
      <c r="B176" s="52" t="s">
        <v>125</v>
      </c>
      <c r="C176" s="47"/>
      <c r="D176" s="48"/>
      <c r="E176" s="48"/>
      <c r="F176" s="49"/>
      <c r="G176" s="53">
        <v>30</v>
      </c>
      <c r="H176" s="54"/>
      <c r="I176" s="55">
        <v>5</v>
      </c>
      <c r="J176" s="54"/>
      <c r="K176" s="53">
        <v>5</v>
      </c>
      <c r="L176" s="56"/>
      <c r="M176" s="53">
        <v>19</v>
      </c>
      <c r="N176" s="54"/>
      <c r="O176" s="110">
        <f>SUM(F176:N176)+(E176*18)+(D176*9)</f>
        <v>59</v>
      </c>
      <c r="P176" s="36">
        <f t="shared" si="56"/>
        <v>53</v>
      </c>
    </row>
    <row r="177" spans="2:16" ht="11.25" customHeight="1">
      <c r="B177" s="52" t="s">
        <v>126</v>
      </c>
      <c r="C177" s="47"/>
      <c r="D177" s="48"/>
      <c r="E177" s="48">
        <v>16</v>
      </c>
      <c r="F177" s="49"/>
      <c r="G177" s="53"/>
      <c r="H177" s="54"/>
      <c r="I177" s="55"/>
      <c r="J177" s="54"/>
      <c r="K177" s="53"/>
      <c r="L177" s="56"/>
      <c r="M177" s="53"/>
      <c r="N177" s="54"/>
      <c r="O177" s="110">
        <f t="shared" ref="O177:O179" si="57">SUM(F177:N177)+(E177*18)+(D177*9)</f>
        <v>288</v>
      </c>
      <c r="P177" s="36">
        <f t="shared" si="56"/>
        <v>1152</v>
      </c>
    </row>
    <row r="178" spans="2:16" ht="11.25" customHeight="1">
      <c r="B178" s="52" t="s">
        <v>127</v>
      </c>
      <c r="C178" s="47"/>
      <c r="D178" s="48"/>
      <c r="E178" s="48">
        <v>1</v>
      </c>
      <c r="F178" s="49"/>
      <c r="G178" s="53"/>
      <c r="H178" s="54"/>
      <c r="I178" s="55"/>
      <c r="J178" s="54"/>
      <c r="K178" s="53"/>
      <c r="L178" s="56"/>
      <c r="M178" s="53"/>
      <c r="N178" s="54"/>
      <c r="O178" s="110">
        <f t="shared" si="57"/>
        <v>18</v>
      </c>
      <c r="P178" s="36">
        <f t="shared" si="56"/>
        <v>72</v>
      </c>
    </row>
    <row r="179" spans="2:16" ht="11.25" customHeight="1">
      <c r="B179" s="52" t="s">
        <v>128</v>
      </c>
      <c r="C179" s="47"/>
      <c r="D179" s="48"/>
      <c r="E179" s="48">
        <v>6</v>
      </c>
      <c r="F179" s="49"/>
      <c r="G179" s="53">
        <v>20</v>
      </c>
      <c r="H179" s="54"/>
      <c r="I179" s="55">
        <v>6</v>
      </c>
      <c r="J179" s="54"/>
      <c r="K179" s="53">
        <v>2</v>
      </c>
      <c r="L179" s="56"/>
      <c r="M179" s="53">
        <v>3</v>
      </c>
      <c r="N179" s="54"/>
      <c r="O179" s="110">
        <f t="shared" si="57"/>
        <v>139</v>
      </c>
      <c r="P179" s="36">
        <f t="shared" si="56"/>
        <v>448</v>
      </c>
    </row>
    <row r="180" spans="2:16" ht="11.25" customHeight="1">
      <c r="B180" s="52"/>
      <c r="C180" s="4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 t="shared" si="55"/>
        <v>0</v>
      </c>
      <c r="P180" s="36">
        <f t="shared" si="56"/>
        <v>0</v>
      </c>
    </row>
    <row r="181" spans="2:16" ht="12" thickBot="1">
      <c r="B181" s="37" t="s">
        <v>21</v>
      </c>
      <c r="C181" s="37">
        <f t="shared" ref="C181:P181" si="58">SUM(C172:C180)</f>
        <v>0</v>
      </c>
      <c r="D181" s="37">
        <f t="shared" si="58"/>
        <v>0</v>
      </c>
      <c r="E181" s="37">
        <f t="shared" si="58"/>
        <v>23</v>
      </c>
      <c r="F181" s="37">
        <f t="shared" si="58"/>
        <v>12</v>
      </c>
      <c r="G181" s="40">
        <f t="shared" si="58"/>
        <v>67</v>
      </c>
      <c r="H181" s="40">
        <f t="shared" si="58"/>
        <v>0</v>
      </c>
      <c r="I181" s="40">
        <f t="shared" si="58"/>
        <v>29</v>
      </c>
      <c r="J181" s="40">
        <f t="shared" si="58"/>
        <v>0</v>
      </c>
      <c r="K181" s="40">
        <f t="shared" si="58"/>
        <v>9</v>
      </c>
      <c r="L181" s="40">
        <f t="shared" si="58"/>
        <v>0</v>
      </c>
      <c r="M181" s="40">
        <f t="shared" si="58"/>
        <v>24</v>
      </c>
      <c r="N181" s="40">
        <f t="shared" si="58"/>
        <v>0</v>
      </c>
      <c r="O181" s="41">
        <f t="shared" si="58"/>
        <v>555</v>
      </c>
      <c r="P181" s="42">
        <f t="shared" si="58"/>
        <v>1745.45</v>
      </c>
    </row>
    <row r="182" spans="2:16" ht="11.25" customHeight="1">
      <c r="B182" s="44"/>
      <c r="C182" s="44"/>
      <c r="D182" s="44"/>
      <c r="E182" s="44"/>
      <c r="F182" s="44"/>
      <c r="G182" s="45"/>
      <c r="H182" s="45"/>
      <c r="I182" s="45"/>
      <c r="J182" s="45"/>
      <c r="K182" s="45"/>
      <c r="L182" s="45"/>
      <c r="M182" s="45"/>
      <c r="N182" s="45"/>
      <c r="O182" s="50"/>
      <c r="P182" s="51"/>
    </row>
    <row r="183" spans="2:16" ht="11.25" customHeight="1"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</row>
    <row r="184" spans="2:16" ht="12" thickBot="1">
      <c r="B184" s="32" t="s">
        <v>120</v>
      </c>
      <c r="C184" s="32"/>
      <c r="D184" s="32"/>
      <c r="E184" s="32"/>
      <c r="F184" s="33"/>
      <c r="G184" s="33"/>
      <c r="H184" s="33"/>
      <c r="I184" s="33"/>
      <c r="J184" s="33"/>
      <c r="K184" s="33"/>
      <c r="L184" s="33"/>
      <c r="M184" s="33"/>
      <c r="N184" s="33"/>
      <c r="O184" s="34"/>
      <c r="P184" s="34"/>
    </row>
    <row r="185" spans="2:16">
      <c r="B185" s="52" t="s">
        <v>75</v>
      </c>
      <c r="C185" s="47"/>
      <c r="D185" s="48"/>
      <c r="E185" s="48"/>
      <c r="F185" s="49"/>
      <c r="G185" s="53">
        <v>2</v>
      </c>
      <c r="H185" s="54"/>
      <c r="I185" s="55">
        <v>25</v>
      </c>
      <c r="J185" s="54"/>
      <c r="K185" s="53">
        <v>25</v>
      </c>
      <c r="L185" s="56"/>
      <c r="M185" s="53"/>
      <c r="N185" s="54">
        <v>5</v>
      </c>
      <c r="O185" s="35">
        <f>SUM(F185:N185)</f>
        <v>57</v>
      </c>
      <c r="P185" s="36">
        <f t="shared" ref="P185:P187" si="59">(D185*$D$3)+(E185*$E$3)+(F185*$F$3)+(G185*$G$3)+(H185*$H$3)+(I185*$I$3)+(J185*$J$3)+(K185*$K$3)+(L185*$L$3)+(M185*$M$3)+(N185*$N$3)</f>
        <v>48</v>
      </c>
    </row>
    <row r="186" spans="2:16">
      <c r="B186" s="52"/>
      <c r="C186" s="47"/>
      <c r="D186" s="48"/>
      <c r="E186" s="48"/>
      <c r="F186" s="49"/>
      <c r="G186" s="53"/>
      <c r="H186" s="54"/>
      <c r="I186" s="55"/>
      <c r="J186" s="54"/>
      <c r="K186" s="53"/>
      <c r="L186" s="56"/>
      <c r="M186" s="53"/>
      <c r="N186" s="54"/>
      <c r="O186" s="35">
        <f>SUM(F186:N186)</f>
        <v>0</v>
      </c>
      <c r="P186" s="36">
        <f t="shared" si="59"/>
        <v>0</v>
      </c>
    </row>
    <row r="187" spans="2:16">
      <c r="B187" s="52"/>
      <c r="C187" s="47"/>
      <c r="D187" s="48"/>
      <c r="E187" s="48"/>
      <c r="F187" s="49"/>
      <c r="G187" s="53"/>
      <c r="H187" s="54"/>
      <c r="I187" s="55"/>
      <c r="J187" s="54"/>
      <c r="K187" s="53"/>
      <c r="L187" s="56"/>
      <c r="M187" s="53"/>
      <c r="N187" s="54"/>
      <c r="O187" s="35">
        <f>SUM(F187:N187)</f>
        <v>0</v>
      </c>
      <c r="P187" s="36">
        <f t="shared" si="59"/>
        <v>0</v>
      </c>
    </row>
    <row r="188" spans="2:16" ht="12" thickBot="1">
      <c r="B188" s="37" t="s">
        <v>21</v>
      </c>
      <c r="C188" s="37">
        <f t="shared" ref="C188:O188" si="60">SUM(C185:C187)</f>
        <v>0</v>
      </c>
      <c r="D188" s="37">
        <f t="shared" si="60"/>
        <v>0</v>
      </c>
      <c r="E188" s="37">
        <f t="shared" si="60"/>
        <v>0</v>
      </c>
      <c r="F188" s="37">
        <f t="shared" si="60"/>
        <v>0</v>
      </c>
      <c r="G188" s="40">
        <f t="shared" si="60"/>
        <v>2</v>
      </c>
      <c r="H188" s="40">
        <f t="shared" si="60"/>
        <v>0</v>
      </c>
      <c r="I188" s="40">
        <f t="shared" si="60"/>
        <v>25</v>
      </c>
      <c r="J188" s="40">
        <f t="shared" si="60"/>
        <v>0</v>
      </c>
      <c r="K188" s="40">
        <f t="shared" si="60"/>
        <v>25</v>
      </c>
      <c r="L188" s="40">
        <f t="shared" si="60"/>
        <v>0</v>
      </c>
      <c r="M188" s="40">
        <f t="shared" si="60"/>
        <v>0</v>
      </c>
      <c r="N188" s="40">
        <f t="shared" si="60"/>
        <v>5</v>
      </c>
      <c r="O188" s="41">
        <f t="shared" si="60"/>
        <v>57</v>
      </c>
      <c r="P188" s="42">
        <f>SUM(P185:P187)</f>
        <v>48</v>
      </c>
    </row>
    <row r="189" spans="2:16" ht="12.75">
      <c r="B189" s="2"/>
      <c r="C189" s="2"/>
      <c r="D189" s="2"/>
      <c r="E189" s="2"/>
      <c r="F189" s="43"/>
      <c r="G189" s="43"/>
      <c r="H189" s="43"/>
      <c r="I189" s="43"/>
      <c r="J189" s="43"/>
      <c r="K189" s="43"/>
      <c r="L189" s="43"/>
      <c r="M189" s="43"/>
      <c r="N189" s="43"/>
      <c r="O189" s="2"/>
      <c r="P189" s="2"/>
    </row>
    <row r="190" spans="2:16">
      <c r="M190" s="44" t="s">
        <v>21</v>
      </c>
      <c r="O190" s="45">
        <f>O188+O181+O168+O161+O154+O146+O118+O112+O79+O105+O73+O65+O37+O11</f>
        <v>3842</v>
      </c>
      <c r="P190" s="46">
        <f>P188+P181+P168+P161+P154+P146+P118+P112+P79+P105+P73+P65+P37+P11</f>
        <v>4017.1000000000004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63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71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46</v>
      </c>
    </row>
    <row r="3" spans="2:16" ht="12.75">
      <c r="B3" s="2" t="s">
        <v>71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1" sqref="P21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82</v>
      </c>
    </row>
    <row r="3" spans="2:16" ht="12.75">
      <c r="B3" s="2" t="s">
        <v>88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119</v>
      </c>
      <c r="C9" s="57"/>
      <c r="D9" s="48"/>
      <c r="E9" s="48">
        <v>2</v>
      </c>
      <c r="F9" s="49"/>
      <c r="G9" s="53">
        <v>30</v>
      </c>
      <c r="H9" s="54"/>
      <c r="I9" s="55"/>
      <c r="J9" s="54"/>
      <c r="K9" s="53"/>
      <c r="L9" s="56"/>
      <c r="M9" s="53"/>
      <c r="N9" s="54">
        <v>45</v>
      </c>
      <c r="O9" s="110">
        <f t="shared" ref="O9" si="0">SUM(F9:N9)+(E9*18)+(D9*9)</f>
        <v>111</v>
      </c>
      <c r="P9" s="36">
        <f>(D9*$D$5)+(E9*$E$5)+(F9*$F$5)+(G9*$G$5)+(H9*$H$5)+(I9*$I$5)+(J9*$J$5)+(K9*$K$5)+(L9*$L$5)+(M9*$M$5)+(N9*$N$5)</f>
        <v>241.5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ref="O10:O11" si="1">SUM(F10:N10)</f>
        <v>0</v>
      </c>
      <c r="P10" s="36">
        <f t="shared" ref="P10:P11" si="2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1"/>
        <v>0</v>
      </c>
      <c r="P11" s="36">
        <f t="shared" si="2"/>
        <v>0</v>
      </c>
    </row>
    <row r="12" spans="2:16" ht="12" thickBot="1">
      <c r="B12" s="37" t="s">
        <v>21</v>
      </c>
      <c r="C12" s="37">
        <f t="shared" ref="C12:P12" si="3">SUM(C9:C11)</f>
        <v>0</v>
      </c>
      <c r="D12" s="37">
        <f t="shared" si="3"/>
        <v>0</v>
      </c>
      <c r="E12" s="37">
        <f t="shared" si="3"/>
        <v>2</v>
      </c>
      <c r="F12" s="37">
        <f t="shared" si="3"/>
        <v>0</v>
      </c>
      <c r="G12" s="37">
        <f t="shared" si="3"/>
        <v>30</v>
      </c>
      <c r="H12" s="37">
        <f t="shared" si="3"/>
        <v>0</v>
      </c>
      <c r="I12" s="37">
        <f t="shared" si="3"/>
        <v>0</v>
      </c>
      <c r="J12" s="37">
        <f t="shared" si="3"/>
        <v>0</v>
      </c>
      <c r="K12" s="37">
        <f t="shared" si="3"/>
        <v>0</v>
      </c>
      <c r="L12" s="37">
        <f t="shared" si="3"/>
        <v>0</v>
      </c>
      <c r="M12" s="37">
        <f t="shared" si="3"/>
        <v>0</v>
      </c>
      <c r="N12" s="37">
        <f t="shared" si="3"/>
        <v>45</v>
      </c>
      <c r="O12" s="37">
        <f t="shared" si="3"/>
        <v>111</v>
      </c>
      <c r="P12" s="37">
        <f t="shared" si="3"/>
        <v>241.5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73</v>
      </c>
    </row>
    <row r="3" spans="2:16" ht="12.75">
      <c r="B3" s="2" t="s">
        <v>71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48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B9" sqref="B9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 hidden="1">
      <c r="A4" s="166" t="s">
        <v>34</v>
      </c>
      <c r="B4" s="168">
        <f>SUM('Democratic Republic of Congo'!O18)</f>
        <v>0</v>
      </c>
      <c r="C4" s="169">
        <f>SUM('Democratic Republic of Congo'!P18)</f>
        <v>0</v>
      </c>
      <c r="D4" s="162"/>
    </row>
    <row r="5" spans="1:4" ht="15" hidden="1">
      <c r="A5" s="166" t="s">
        <v>79</v>
      </c>
      <c r="B5" s="167">
        <f>SUM(Ghana!O10)</f>
        <v>0</v>
      </c>
      <c r="C5" s="169">
        <f>SUM(Ghana!P10)</f>
        <v>0</v>
      </c>
      <c r="D5" s="162"/>
    </row>
    <row r="6" spans="1:4" ht="15">
      <c r="A6" s="166" t="s">
        <v>50</v>
      </c>
      <c r="B6" s="168">
        <f>SUM('Ivory Coast'!O14)</f>
        <v>22</v>
      </c>
      <c r="C6" s="169">
        <f>SUM('Ivory Coast'!P14)</f>
        <v>9.6999999999999993</v>
      </c>
      <c r="D6" s="162"/>
    </row>
    <row r="7" spans="1:4" ht="15">
      <c r="A7" s="166" t="s">
        <v>25</v>
      </c>
      <c r="B7" s="173">
        <f>SUM(Kenya!O35)</f>
        <v>1583</v>
      </c>
      <c r="C7" s="170">
        <f>SUM(Kenya!P35)</f>
        <v>2027.6</v>
      </c>
      <c r="D7" s="162"/>
    </row>
    <row r="8" spans="1:4" ht="15" hidden="1">
      <c r="A8" s="166" t="s">
        <v>87</v>
      </c>
      <c r="B8" s="168">
        <f>SUM(Malawi!O17)</f>
        <v>0</v>
      </c>
      <c r="C8" s="169">
        <f>SUM(Malawi!P17)</f>
        <v>0</v>
      </c>
      <c r="D8" s="162"/>
    </row>
    <row r="9" spans="1:4" ht="15">
      <c r="A9" s="166" t="s">
        <v>26</v>
      </c>
      <c r="B9" s="168">
        <f>SUM(Mauritius!O74)</f>
        <v>2466</v>
      </c>
      <c r="C9" s="169">
        <f>SUM(Mauritius!P74)</f>
        <v>1089</v>
      </c>
      <c r="D9" s="162"/>
    </row>
    <row r="10" spans="1:4" ht="15" hidden="1">
      <c r="A10" s="166" t="s">
        <v>35</v>
      </c>
      <c r="B10" s="173">
        <f>SUM(Nigeria!O44)</f>
        <v>0</v>
      </c>
      <c r="C10" s="170">
        <f>SUM(Nigeria!P44)</f>
        <v>0</v>
      </c>
      <c r="D10" s="162"/>
    </row>
    <row r="11" spans="1:4" ht="15">
      <c r="A11" s="166" t="s">
        <v>27</v>
      </c>
      <c r="B11" s="173">
        <f>SUM('South Africa'!O190)</f>
        <v>3842</v>
      </c>
      <c r="C11" s="170">
        <f>SUM('South Africa'!P190)</f>
        <v>4017.1000000000004</v>
      </c>
      <c r="D11" s="162"/>
    </row>
    <row r="12" spans="1:4" ht="15" hidden="1">
      <c r="A12" s="166" t="s">
        <v>84</v>
      </c>
      <c r="B12" s="173">
        <f>SUM(Tanzania!O12)</f>
        <v>0</v>
      </c>
      <c r="C12" s="170">
        <f>SUM(Tanzania!P12)</f>
        <v>0</v>
      </c>
      <c r="D12" s="162"/>
    </row>
    <row r="13" spans="1:4" ht="15" hidden="1">
      <c r="A13" s="166" t="s">
        <v>40</v>
      </c>
      <c r="B13" s="173">
        <f>SUM(Togo!O12)</f>
        <v>0</v>
      </c>
      <c r="C13" s="170">
        <f>SUM(Togo!P12)</f>
        <v>0</v>
      </c>
      <c r="D13" s="162"/>
    </row>
    <row r="14" spans="1:4" ht="15">
      <c r="A14" s="166" t="s">
        <v>81</v>
      </c>
      <c r="B14" s="168">
        <f>SUM(Uganda!O12)</f>
        <v>111</v>
      </c>
      <c r="C14" s="169">
        <f>SUM(Uganda!P12)</f>
        <v>241.5</v>
      </c>
      <c r="D14" s="162"/>
    </row>
    <row r="15" spans="1:4" ht="15" hidden="1">
      <c r="A15" s="166" t="s">
        <v>74</v>
      </c>
      <c r="B15" s="171">
        <f>SUM(Zimbabwe!O11)</f>
        <v>0</v>
      </c>
      <c r="C15" s="172">
        <f>SUM(Zimbabwe!P11)</f>
        <v>0</v>
      </c>
      <c r="D15" s="162"/>
    </row>
    <row r="16" spans="1:4" ht="15">
      <c r="A16" s="174"/>
      <c r="B16" s="173"/>
      <c r="C16" s="170"/>
      <c r="D16" s="162"/>
    </row>
    <row r="17" spans="1:5" ht="15">
      <c r="A17" s="175" t="s">
        <v>28</v>
      </c>
      <c r="B17" s="176">
        <f>SUM(B4:B16)</f>
        <v>8024</v>
      </c>
      <c r="C17" s="176">
        <f>SUM(C4:C16)</f>
        <v>7384.9000000000005</v>
      </c>
      <c r="D17" s="162"/>
    </row>
    <row r="18" spans="1:5">
      <c r="A18" s="161"/>
      <c r="B18" s="161"/>
      <c r="C18" s="161"/>
      <c r="D18" s="162"/>
    </row>
    <row r="19" spans="1:5">
      <c r="D19" s="67"/>
      <c r="E19" s="67"/>
    </row>
    <row r="20" spans="1:5">
      <c r="D20" s="67"/>
      <c r="E20" s="67"/>
    </row>
    <row r="21" spans="1:5">
      <c r="D21" s="67"/>
      <c r="E21" s="67"/>
    </row>
    <row r="22" spans="1:5">
      <c r="B22" s="177"/>
      <c r="C22" s="177"/>
      <c r="D22" s="177"/>
      <c r="E22" s="177"/>
    </row>
    <row r="25" spans="1:5">
      <c r="B25" s="67" t="s">
        <v>70</v>
      </c>
      <c r="D25" s="67"/>
    </row>
    <row r="26" spans="1:5">
      <c r="A26" s="67" t="s">
        <v>69</v>
      </c>
      <c r="B26" s="67">
        <v>2868</v>
      </c>
      <c r="D26" s="67"/>
      <c r="E26" s="67"/>
    </row>
    <row r="27" spans="1:5">
      <c r="A27" s="67" t="s">
        <v>58</v>
      </c>
      <c r="B27" s="67">
        <v>1902</v>
      </c>
      <c r="D27" s="67"/>
      <c r="E27" s="67"/>
    </row>
    <row r="28" spans="1:5">
      <c r="A28" s="67" t="s">
        <v>59</v>
      </c>
      <c r="B28" s="67">
        <v>7295</v>
      </c>
      <c r="D28" s="67"/>
      <c r="E28" s="67"/>
    </row>
    <row r="29" spans="1:5">
      <c r="A29" s="67" t="s">
        <v>60</v>
      </c>
      <c r="B29" s="177">
        <v>6114</v>
      </c>
      <c r="C29" s="177"/>
      <c r="D29" s="177"/>
      <c r="E29" s="177"/>
    </row>
    <row r="30" spans="1:5">
      <c r="A30" s="67" t="s">
        <v>61</v>
      </c>
      <c r="B30" s="177">
        <v>3301</v>
      </c>
      <c r="D30" s="67"/>
    </row>
    <row r="31" spans="1:5">
      <c r="A31" s="67" t="s">
        <v>62</v>
      </c>
      <c r="B31" s="177">
        <v>10558</v>
      </c>
      <c r="D31" s="67"/>
    </row>
    <row r="32" spans="1:5">
      <c r="A32" s="67" t="s">
        <v>63</v>
      </c>
      <c r="B32" s="177">
        <v>6425</v>
      </c>
      <c r="D32" s="67"/>
    </row>
    <row r="33" spans="1:4">
      <c r="A33" s="67" t="s">
        <v>64</v>
      </c>
      <c r="B33" s="177">
        <v>5228</v>
      </c>
      <c r="D33" s="67"/>
    </row>
    <row r="34" spans="1:4">
      <c r="A34" s="67" t="s">
        <v>65</v>
      </c>
      <c r="B34" s="177">
        <f>B17</f>
        <v>8024</v>
      </c>
    </row>
    <row r="35" spans="1:4">
      <c r="A35" s="67" t="s">
        <v>66</v>
      </c>
      <c r="B35" s="177"/>
    </row>
    <row r="36" spans="1:4">
      <c r="A36" s="67" t="s">
        <v>67</v>
      </c>
      <c r="B36" s="177"/>
    </row>
    <row r="37" spans="1:4">
      <c r="A37" s="67" t="s">
        <v>68</v>
      </c>
      <c r="B37" s="177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2" workbookViewId="0">
      <selection activeCell="R36" sqref="R36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2022-10-23T12:57:56Z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