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882174C3-0A00-4E6F-91DD-D0C08A43690F}" xr6:coauthVersionLast="46" xr6:coauthVersionMax="46" xr10:uidLastSave="{00000000-0000-0000-0000-000000000000}"/>
  <bookViews>
    <workbookView xWindow="-120" yWindow="-120" windowWidth="29040" windowHeight="15225" tabRatio="875" xr2:uid="{00000000-000D-0000-FFFF-FFFF00000000}"/>
  </bookViews>
  <sheets>
    <sheet name="Botswana" sheetId="11" r:id="rId1"/>
    <sheet name="Ghana" sheetId="16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P55" i="19" l="1"/>
  <c r="O55" i="19"/>
  <c r="P56" i="19"/>
  <c r="O56" i="19"/>
  <c r="P39" i="19" l="1"/>
  <c r="O39" i="19"/>
  <c r="P22" i="19"/>
  <c r="O22" i="19"/>
  <c r="P11" i="17" l="1"/>
  <c r="P10" i="17"/>
  <c r="P9" i="17"/>
  <c r="P11" i="12"/>
  <c r="P10" i="12"/>
  <c r="P9" i="12"/>
  <c r="P62" i="19"/>
  <c r="P33" i="19"/>
  <c r="P32" i="19"/>
  <c r="P31" i="19"/>
  <c r="P30" i="18"/>
  <c r="P29" i="18"/>
  <c r="P28" i="18"/>
  <c r="P27" i="18"/>
  <c r="P26" i="18"/>
  <c r="P25" i="18"/>
  <c r="P24" i="18"/>
  <c r="P23" i="18"/>
  <c r="P22" i="18"/>
  <c r="P21" i="18"/>
  <c r="P20" i="18"/>
  <c r="P15" i="18"/>
  <c r="P14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47" i="19"/>
  <c r="P47" i="19"/>
  <c r="O48" i="19"/>
  <c r="P48" i="19"/>
  <c r="O49" i="19"/>
  <c r="P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O54" i="19"/>
  <c r="P54" i="19"/>
  <c r="O57" i="19"/>
  <c r="P57" i="19"/>
  <c r="C58" i="19"/>
  <c r="D58" i="19"/>
  <c r="E58" i="19"/>
  <c r="F58" i="19"/>
  <c r="G58" i="19"/>
  <c r="H58" i="19"/>
  <c r="I58" i="19"/>
  <c r="J58" i="19"/>
  <c r="K58" i="19"/>
  <c r="L58" i="19"/>
  <c r="M58" i="19"/>
  <c r="N58" i="19"/>
  <c r="O16" i="19" l="1"/>
  <c r="O10" i="19"/>
  <c r="P58" i="19"/>
  <c r="P50" i="19"/>
  <c r="O50" i="19"/>
  <c r="O58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56" i="19"/>
  <c r="P155" i="19"/>
  <c r="P154" i="19"/>
  <c r="P149" i="19"/>
  <c r="P148" i="19"/>
  <c r="P147" i="19"/>
  <c r="P146" i="19"/>
  <c r="P145" i="19"/>
  <c r="P144" i="19"/>
  <c r="P143" i="19"/>
  <c r="P142" i="19"/>
  <c r="P141" i="19"/>
  <c r="P136" i="19"/>
  <c r="P135" i="19"/>
  <c r="P134" i="19"/>
  <c r="P129" i="19"/>
  <c r="P128" i="19"/>
  <c r="P127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82" i="19"/>
  <c r="P81" i="19"/>
  <c r="P80" i="19"/>
  <c r="P79" i="19"/>
  <c r="P78" i="19"/>
  <c r="P77" i="19"/>
  <c r="P76" i="19"/>
  <c r="P75" i="19"/>
  <c r="P70" i="19"/>
  <c r="P69" i="19"/>
  <c r="P64" i="19"/>
  <c r="P63" i="19"/>
  <c r="P42" i="19"/>
  <c r="P41" i="19"/>
  <c r="P40" i="19"/>
  <c r="P38" i="19"/>
  <c r="P26" i="19"/>
  <c r="P25" i="19"/>
  <c r="P24" i="19"/>
  <c r="P23" i="19"/>
  <c r="P21" i="19"/>
  <c r="P20" i="19"/>
  <c r="O20" i="19"/>
  <c r="O40" i="19" l="1"/>
  <c r="O24" i="19" l="1"/>
  <c r="O25" i="19"/>
  <c r="O135" i="19" l="1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48" i="19"/>
  <c r="O147" i="19"/>
  <c r="O146" i="19"/>
  <c r="O145" i="19"/>
  <c r="O144" i="19"/>
  <c r="O143" i="19"/>
  <c r="O142" i="19"/>
  <c r="O76" i="19" l="1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O107" i="19"/>
  <c r="O106" i="19"/>
  <c r="O105" i="19"/>
  <c r="O104" i="19"/>
  <c r="P123" i="19" l="1"/>
  <c r="O123" i="19"/>
  <c r="O41" i="19"/>
  <c r="O87" i="19" l="1"/>
  <c r="O86" i="19"/>
  <c r="O85" i="19"/>
  <c r="O84" i="19"/>
  <c r="O83" i="19"/>
  <c r="O82" i="19"/>
  <c r="O81" i="19"/>
  <c r="O80" i="19"/>
  <c r="O79" i="19"/>
  <c r="O78" i="19"/>
  <c r="O77" i="19"/>
  <c r="O98" i="19"/>
  <c r="O97" i="19"/>
  <c r="O96" i="19"/>
  <c r="O95" i="19"/>
  <c r="O94" i="19"/>
  <c r="O93" i="19"/>
  <c r="O33" i="19" l="1"/>
  <c r="O32" i="19"/>
  <c r="O31" i="19"/>
  <c r="E34" i="19"/>
  <c r="F34" i="19"/>
  <c r="G34" i="19"/>
  <c r="H34" i="19"/>
  <c r="I34" i="19"/>
  <c r="J34" i="19"/>
  <c r="K34" i="19"/>
  <c r="L34" i="19"/>
  <c r="M34" i="19"/>
  <c r="N34" i="19"/>
  <c r="E43" i="19"/>
  <c r="F43" i="19"/>
  <c r="G43" i="19"/>
  <c r="H43" i="19"/>
  <c r="I43" i="19"/>
  <c r="J43" i="19"/>
  <c r="K43" i="19"/>
  <c r="L43" i="19"/>
  <c r="M43" i="19"/>
  <c r="N43" i="19"/>
  <c r="O9" i="11" l="1"/>
  <c r="O10" i="11"/>
  <c r="O11" i="11"/>
  <c r="O128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4" i="19"/>
  <c r="N100" i="19"/>
  <c r="M100" i="19"/>
  <c r="L100" i="19"/>
  <c r="K100" i="19"/>
  <c r="J100" i="19"/>
  <c r="I100" i="19"/>
  <c r="H100" i="19"/>
  <c r="G100" i="19"/>
  <c r="F100" i="19"/>
  <c r="E100" i="19"/>
  <c r="D100" i="19"/>
  <c r="C100" i="19"/>
  <c r="O99" i="19"/>
  <c r="O92" i="19"/>
  <c r="O91" i="19"/>
  <c r="O90" i="19"/>
  <c r="O89" i="19"/>
  <c r="O88" i="19"/>
  <c r="O75" i="19"/>
  <c r="D34" i="19"/>
  <c r="C34" i="19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1" i="19"/>
  <c r="O63" i="19"/>
  <c r="O9" i="16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55" i="19"/>
  <c r="O154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7" i="19"/>
  <c r="N71" i="19"/>
  <c r="M71" i="19"/>
  <c r="L71" i="19"/>
  <c r="K71" i="19"/>
  <c r="J71" i="19"/>
  <c r="I71" i="19"/>
  <c r="H71" i="19"/>
  <c r="G71" i="19"/>
  <c r="F71" i="19"/>
  <c r="E71" i="19"/>
  <c r="D71" i="19"/>
  <c r="C71" i="19"/>
  <c r="O70" i="19"/>
  <c r="O69" i="19"/>
  <c r="N65" i="19"/>
  <c r="M65" i="19"/>
  <c r="L65" i="19"/>
  <c r="K65" i="19"/>
  <c r="J65" i="19"/>
  <c r="I65" i="19"/>
  <c r="H65" i="19"/>
  <c r="G65" i="19"/>
  <c r="F65" i="19"/>
  <c r="E65" i="19"/>
  <c r="D65" i="19"/>
  <c r="C65" i="19"/>
  <c r="O64" i="19"/>
  <c r="O62" i="19"/>
  <c r="D43" i="19"/>
  <c r="C43" i="19"/>
  <c r="O42" i="19"/>
  <c r="O38" i="19"/>
  <c r="N27" i="19"/>
  <c r="M27" i="19"/>
  <c r="L27" i="19"/>
  <c r="K27" i="19"/>
  <c r="J27" i="19"/>
  <c r="I27" i="19"/>
  <c r="H27" i="19"/>
  <c r="G27" i="19"/>
  <c r="F27" i="19"/>
  <c r="E27" i="19"/>
  <c r="D27" i="19"/>
  <c r="C27" i="19"/>
  <c r="O26" i="19"/>
  <c r="O23" i="19"/>
  <c r="O21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6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O21" i="18"/>
  <c r="O22" i="18"/>
  <c r="O23" i="18"/>
  <c r="O24" i="18"/>
  <c r="O25" i="18"/>
  <c r="O26" i="18"/>
  <c r="O27" i="18"/>
  <c r="O28" i="18"/>
  <c r="O29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37" i="19"/>
  <c r="P100" i="19"/>
  <c r="P34" i="10"/>
  <c r="O21" i="8"/>
  <c r="P31" i="18"/>
  <c r="P10" i="18"/>
  <c r="O31" i="18"/>
  <c r="O10" i="18"/>
  <c r="O16" i="18"/>
  <c r="O157" i="19"/>
  <c r="O65" i="19"/>
  <c r="O27" i="19"/>
  <c r="P34" i="19"/>
  <c r="P43" i="19"/>
  <c r="P150" i="19"/>
  <c r="O130" i="19"/>
  <c r="O71" i="19"/>
  <c r="P71" i="19"/>
  <c r="O43" i="19"/>
  <c r="P130" i="19"/>
  <c r="O34" i="19"/>
  <c r="O150" i="19"/>
  <c r="P137" i="19"/>
  <c r="P157" i="19"/>
  <c r="P65" i="19"/>
  <c r="O100" i="19"/>
  <c r="P27" i="19"/>
  <c r="O35" i="18" l="1"/>
  <c r="B10" i="4" s="1"/>
  <c r="O31" i="8"/>
  <c r="B9" i="4" s="1"/>
  <c r="O36" i="10"/>
  <c r="B7" i="4" s="1"/>
  <c r="P36" i="10"/>
  <c r="C7" i="4" s="1"/>
  <c r="O159" i="19"/>
  <c r="B11" i="4" s="1"/>
  <c r="P159" i="19"/>
  <c r="C11" i="4" s="1"/>
  <c r="P35" i="18"/>
  <c r="C10" i="4" s="1"/>
  <c r="P31" i="8"/>
  <c r="C9" i="4" s="1"/>
  <c r="B15" i="4" l="1"/>
  <c r="B26" i="4" s="1"/>
  <c r="C15" i="4"/>
</calcChain>
</file>

<file path=xl/sharedStrings.xml><?xml version="1.0" encoding="utf-8"?>
<sst xmlns="http://schemas.openxmlformats.org/spreadsheetml/2006/main" count="348" uniqueCount="122">
  <si>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</si>
  <si>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</si>
  <si>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</si>
  <si>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</si>
  <si>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</si>
  <si>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</si>
  <si>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</si>
  <si>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</si>
  <si>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</si>
  <si>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</si>
  <si>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</si>
  <si>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</si>
  <si>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</si>
  <si>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</si>
  <si>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</si>
  <si>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</si>
  <si>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</si>
  <si>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</si>
  <si>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</si>
  <si>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</si>
  <si>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</si>
  <si>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</si>
  <si>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</si>
  <si>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</si>
  <si>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</si>
  <si>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</si>
  <si>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</si>
  <si>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</si>
  <si>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</si>
  <si>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</si>
  <si>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</si>
  <si>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</si>
  <si>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</si>
  <si>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</si>
  <si>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</si>
  <si>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</si>
  <si>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</si>
  <si>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</si>
  <si>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</si>
  <si>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</si>
  <si>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</si>
  <si>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</si>
  <si>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</si>
  <si>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</si>
  <si>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</si>
  <si>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Togo</t>
  </si>
  <si>
    <t>Zambia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</si>
  <si>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</si>
  <si>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</si>
  <si>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</si>
  <si>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</si>
  <si>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</si>
  <si>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</si>
  <si>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</si>
  <si>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</si>
  <si>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</si>
  <si>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</si>
  <si>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</si>
  <si>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</si>
  <si>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</si>
  <si>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</si>
  <si>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</si>
  <si>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</si>
  <si>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</si>
  <si>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 xml:space="preserve">Radhakund devi dasi </t>
  </si>
  <si>
    <t>Team AGTSP</t>
  </si>
  <si>
    <t>Vibhu Caitanya das</t>
  </si>
  <si>
    <t>B T G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</si>
  <si>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</si>
  <si>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</si>
  <si>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</si>
  <si>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</si>
  <si>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</si>
  <si>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</si>
  <si>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</si>
  <si>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</si>
  <si>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</si>
  <si>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</si>
  <si>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</si>
  <si>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</si>
  <si>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</si>
  <si>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</si>
  <si>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</si>
  <si>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</si>
  <si>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</si>
  <si>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</si>
  <si>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</si>
  <si>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</si>
  <si>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</si>
  <si>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</si>
  <si>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</si>
  <si>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</si>
  <si>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</si>
  <si>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</si>
  <si>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</si>
  <si>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MONTH : March 2021</t>
  </si>
  <si>
    <t>ISKCON HAMMANSKRAAL</t>
  </si>
  <si>
    <t>Temple Scores</t>
  </si>
  <si>
    <t>Vishnu Das</t>
  </si>
  <si>
    <t>Devakinandan das</t>
  </si>
  <si>
    <t>Rama Priya Devi Dasi</t>
  </si>
  <si>
    <t>Jagat Bandu Das</t>
  </si>
  <si>
    <t>Keshavanand Das</t>
  </si>
  <si>
    <t>ISKCON SOWETO</t>
  </si>
  <si>
    <t>TEMPLE: Accra</t>
  </si>
  <si>
    <t>Temple Cumulative scores</t>
  </si>
  <si>
    <t>Dale Wastell</t>
  </si>
  <si>
    <t>Jade Green</t>
  </si>
  <si>
    <t>Sarasvatti Kwane</t>
  </si>
  <si>
    <t>Vasanti Dasi</t>
  </si>
  <si>
    <t>Karuna Sundu Avatar Das</t>
  </si>
  <si>
    <t>Damodar das (BCais)</t>
  </si>
  <si>
    <t>Temple devotees</t>
  </si>
  <si>
    <t>Bhaktin McKayla</t>
  </si>
  <si>
    <t>Vrajabasi das</t>
  </si>
  <si>
    <t>Samantha Mathaji</t>
  </si>
  <si>
    <t xml:space="preserve"> Congregation </t>
  </si>
  <si>
    <t>Ghana</t>
  </si>
  <si>
    <t>ISKCON LENASIA</t>
  </si>
  <si>
    <t>BTG Office</t>
  </si>
  <si>
    <t>Gaura Purnima Book Table</t>
  </si>
  <si>
    <t>Mehul Patel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</si>
</sst>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2021</a:t>
            </a:r>
            <a:r>
              <a:rPr lang="en-ZA" baseline="0"/>
              <a:t> Scores vs Points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Botswana</c:v>
                </c:pt>
                <c:pt idx="2">
                  <c:v>Ghana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5"/>
                <c:pt idx="1">
                  <c:v>53</c:v>
                </c:pt>
                <c:pt idx="2" formatCode="General">
                  <c:v>130</c:v>
                </c:pt>
                <c:pt idx="3">
                  <c:v>176</c:v>
                </c:pt>
                <c:pt idx="4">
                  <c:v>4380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Botswana</c:v>
                </c:pt>
                <c:pt idx="2">
                  <c:v>Ghana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5"/>
                <c:pt idx="1">
                  <c:v>9.5</c:v>
                </c:pt>
                <c:pt idx="2">
                  <c:v>13</c:v>
                </c:pt>
                <c:pt idx="3">
                  <c:v>114.5</c:v>
                </c:pt>
                <c:pt idx="4">
                  <c:v>1622.0500000000002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  <c:pt idx="2">
                  <c:v>4739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11</xdr:col>
      <xdr:colOff>600074</xdr:colOff>
      <xdr:row>52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Normal="100" workbookViewId="0">
      <selection activeCell="B37" sqref="B3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58</v>
      </c>
    </row>
    <row r="2" spans="1:16" ht="12.75">
      <c r="B2" s="2" t="s">
        <v>95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99</v>
      </c>
      <c r="C8" s="105"/>
      <c r="D8" s="97"/>
      <c r="E8" s="97"/>
      <c r="F8" s="120">
        <v>25</v>
      </c>
      <c r="G8" s="121">
        <v>13</v>
      </c>
      <c r="H8" s="122"/>
      <c r="I8" s="101"/>
      <c r="J8" s="122"/>
      <c r="K8" s="121"/>
      <c r="L8" s="102"/>
      <c r="M8" s="121"/>
      <c r="N8" s="122"/>
      <c r="O8" s="103">
        <f t="shared" ref="O8:O12" si="0">SUM(F8:N8)</f>
        <v>38</v>
      </c>
      <c r="P8" s="104">
        <f>(D8*$D$4)+(E8*$E$4)+(F8*$F$4)+(G8*$G$4)+(H8*$H$4)+(I8*$I$4)+(J8*$J$4)+(K8*$K$4)+(L8*$L$4)+(M8*$M$4)+(N8*$N$4)</f>
        <v>5.75</v>
      </c>
    </row>
    <row r="9" spans="1:16" s="189" customFormat="1">
      <c r="A9" s="188"/>
      <c r="B9" s="96" t="s">
        <v>100</v>
      </c>
      <c r="C9" s="105"/>
      <c r="D9" s="97"/>
      <c r="E9" s="97"/>
      <c r="F9" s="120"/>
      <c r="G9" s="121">
        <v>9</v>
      </c>
      <c r="H9" s="122"/>
      <c r="I9" s="101"/>
      <c r="J9" s="122"/>
      <c r="K9" s="121"/>
      <c r="L9" s="102"/>
      <c r="M9" s="121"/>
      <c r="N9" s="122"/>
      <c r="O9" s="103">
        <f t="shared" si="0"/>
        <v>9</v>
      </c>
      <c r="P9" s="104">
        <f t="shared" ref="P9:P12" si="1">(D9*$D$4)+(E9*$E$4)+(F9*$F$4)+(G9*$G$4)+(H9*$H$4)+(I9*$I$4)+(J9*$J$4)+(K9*$K$4)+(L9*$L$4)+(M9*$M$4)+(N9*$N$4)</f>
        <v>2.25</v>
      </c>
    </row>
    <row r="10" spans="1:16" s="189" customFormat="1">
      <c r="A10" s="188"/>
      <c r="B10" s="96" t="s">
        <v>101</v>
      </c>
      <c r="C10" s="105"/>
      <c r="D10" s="97"/>
      <c r="E10" s="97"/>
      <c r="F10" s="120"/>
      <c r="G10" s="121">
        <v>4</v>
      </c>
      <c r="H10" s="122"/>
      <c r="I10" s="101"/>
      <c r="J10" s="122"/>
      <c r="K10" s="121"/>
      <c r="L10" s="102"/>
      <c r="M10" s="121"/>
      <c r="N10" s="122"/>
      <c r="O10" s="103">
        <f t="shared" si="0"/>
        <v>4</v>
      </c>
      <c r="P10" s="104">
        <f t="shared" si="1"/>
        <v>1</v>
      </c>
    </row>
    <row r="11" spans="1:16" s="189" customFormat="1">
      <c r="A11" s="188"/>
      <c r="B11" s="96" t="s">
        <v>102</v>
      </c>
      <c r="C11" s="105"/>
      <c r="D11" s="97"/>
      <c r="E11" s="97"/>
      <c r="F11" s="120"/>
      <c r="G11" s="121">
        <v>2</v>
      </c>
      <c r="H11" s="122"/>
      <c r="I11" s="101"/>
      <c r="J11" s="122"/>
      <c r="K11" s="121"/>
      <c r="L11" s="102"/>
      <c r="M11" s="121"/>
      <c r="N11" s="122"/>
      <c r="O11" s="103">
        <f t="shared" si="0"/>
        <v>2</v>
      </c>
      <c r="P11" s="104">
        <f t="shared" si="1"/>
        <v>0.5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25</v>
      </c>
      <c r="G13" s="106">
        <f t="shared" si="2"/>
        <v>28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53</v>
      </c>
      <c r="P13" s="217">
        <f t="shared" si="2"/>
        <v>9.5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10" sqref="B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104</v>
      </c>
    </row>
    <row r="3" spans="1:16" ht="12.75">
      <c r="B3" s="2" t="s">
        <v>95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97</v>
      </c>
      <c r="C9" s="105"/>
      <c r="D9" s="97"/>
      <c r="E9" s="97"/>
      <c r="F9" s="147">
        <v>130</v>
      </c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130</v>
      </c>
      <c r="P9" s="104">
        <f>(D9*$D$5)+(E9*$E$5)+(F9*$F$5)+(G9*$G$5)+(H9*$H$5)+(I9*$I$5)+(J9*$J$5)+(K9*$K$5)+(L9*$L$5)+(M9*$M$5)+(N9*$N$5)</f>
        <v>13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130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130</v>
      </c>
      <c r="P18" s="106">
        <f t="shared" si="2"/>
        <v>13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49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94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37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38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28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54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48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68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69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70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71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72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73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74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75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76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77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78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79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80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30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48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5"/>
  <sheetViews>
    <sheetView zoomScaleNormal="100" workbookViewId="0">
      <selection activeCell="F18" sqref="A18:XFD33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>
        <v>30</v>
      </c>
      <c r="H7" s="60"/>
      <c r="I7" s="61"/>
      <c r="J7" s="60"/>
      <c r="K7" s="59"/>
      <c r="L7" s="62">
        <v>47</v>
      </c>
      <c r="M7" s="59"/>
      <c r="N7" s="60"/>
      <c r="O7" s="36">
        <f>SUM(C7:N7)</f>
        <v>77</v>
      </c>
      <c r="P7" s="195">
        <f>(D7*$D$3)+(E7*$E$3)+(F7*$F$3)+(G7*$G$3)+(H7*$H$3)+(I7*$I$3)+(J7*$J$3)+(K7*$K$3)+(L7*$L$3)+(M7*$M$3)+(N7*$N$3)</f>
        <v>54.5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5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30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47</v>
      </c>
      <c r="M10" s="39">
        <f t="shared" si="2"/>
        <v>0</v>
      </c>
      <c r="N10" s="39">
        <f t="shared" si="2"/>
        <v>0</v>
      </c>
      <c r="O10" s="107">
        <f t="shared" si="2"/>
        <v>77</v>
      </c>
      <c r="P10" s="39">
        <f t="shared" si="2"/>
        <v>54.5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7" t="s">
        <v>35</v>
      </c>
      <c r="C14" s="63"/>
      <c r="D14" s="52"/>
      <c r="E14" s="52"/>
      <c r="F14" s="53"/>
      <c r="G14" s="59">
        <v>52</v>
      </c>
      <c r="H14" s="60"/>
      <c r="I14" s="61"/>
      <c r="J14" s="60"/>
      <c r="K14" s="59"/>
      <c r="L14" s="62">
        <v>47</v>
      </c>
      <c r="M14" s="59"/>
      <c r="N14" s="60"/>
      <c r="O14" s="36">
        <f t="shared" ref="O14:O15" si="3">SUM(F14:N14)</f>
        <v>99</v>
      </c>
      <c r="P14" s="195">
        <f t="shared" ref="P14:P15" si="4">(D14*$D$3)+(E14*$E$3)+(F14*$F$3)+(G14*$G$3)+(H14*$H$3)+(I14*$I$3)+(J14*$J$3)+(K14*$K$3)+(L14*$L$3)+(M14*$M$3)+(N14*$N$3)</f>
        <v>60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3"/>
        <v>0</v>
      </c>
      <c r="P15" s="195">
        <f t="shared" si="4"/>
        <v>0</v>
      </c>
    </row>
    <row r="16" spans="1:16" ht="12" thickBot="1">
      <c r="A16" s="38"/>
      <c r="B16" s="39" t="s">
        <v>21</v>
      </c>
      <c r="C16" s="39">
        <f t="shared" ref="C16:P16" si="5">SUM(C14:C15)</f>
        <v>0</v>
      </c>
      <c r="D16" s="39">
        <f t="shared" si="5"/>
        <v>0</v>
      </c>
      <c r="E16" s="39">
        <f t="shared" si="5"/>
        <v>0</v>
      </c>
      <c r="F16" s="39">
        <f t="shared" si="5"/>
        <v>0</v>
      </c>
      <c r="G16" s="43">
        <f t="shared" si="5"/>
        <v>52</v>
      </c>
      <c r="H16" s="43">
        <f t="shared" si="5"/>
        <v>0</v>
      </c>
      <c r="I16" s="43">
        <f t="shared" si="5"/>
        <v>0</v>
      </c>
      <c r="J16" s="43">
        <f t="shared" si="5"/>
        <v>0</v>
      </c>
      <c r="K16" s="43">
        <f t="shared" si="5"/>
        <v>0</v>
      </c>
      <c r="L16" s="43">
        <f t="shared" si="5"/>
        <v>47</v>
      </c>
      <c r="M16" s="43">
        <f t="shared" si="5"/>
        <v>0</v>
      </c>
      <c r="N16" s="43">
        <f t="shared" si="5"/>
        <v>0</v>
      </c>
      <c r="O16" s="44">
        <f t="shared" si="5"/>
        <v>99</v>
      </c>
      <c r="P16" s="45">
        <f t="shared" si="5"/>
        <v>60</v>
      </c>
    </row>
    <row r="17" spans="1:16">
      <c r="A17" s="38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hidden="1"/>
    <row r="19" spans="1:16" ht="12" hidden="1" thickBot="1">
      <c r="B19" s="33" t="s">
        <v>40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58"/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30" si="6">SUM(F20:N20)</f>
        <v>0</v>
      </c>
      <c r="P20" s="195">
        <f t="shared" ref="P20:P30" si="7">(D20*$D$3)+(E20*$E$3)+(F20*$F$3)+(G20*$G$3)+(H20*$H$3)+(I20*$I$3)+(J20*$J$3)+(K20*$K$3)+(L20*$L$3)+(M20*$M$3)+(N20*$N$3)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6"/>
        <v>0</v>
      </c>
      <c r="P21" s="195">
        <f t="shared" si="7"/>
        <v>0</v>
      </c>
    </row>
    <row r="22" spans="1:16" s="30" customFormat="1" hidden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6"/>
        <v>0</v>
      </c>
      <c r="P22" s="195">
        <f t="shared" si="7"/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6"/>
        <v>0</v>
      </c>
      <c r="P23" s="195">
        <f t="shared" si="7"/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6"/>
        <v>0</v>
      </c>
      <c r="P24" s="195">
        <f t="shared" si="7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6"/>
        <v>0</v>
      </c>
      <c r="P25" s="195">
        <f t="shared" si="7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6"/>
        <v>0</v>
      </c>
      <c r="P26" s="195">
        <f t="shared" si="7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ht="12" hidden="1" thickBot="1">
      <c r="A31" s="38"/>
      <c r="B31" s="39" t="s">
        <v>21</v>
      </c>
      <c r="C31" s="39">
        <f>SUM(C28:C30)</f>
        <v>0</v>
      </c>
      <c r="D31" s="39">
        <f>SUM(D20:D30)</f>
        <v>0</v>
      </c>
      <c r="E31" s="39">
        <f>SUM(E20:E30)</f>
        <v>0</v>
      </c>
      <c r="F31" s="39">
        <f>SUM(F28:F30)</f>
        <v>0</v>
      </c>
      <c r="G31" s="43">
        <f t="shared" ref="G31:P31" si="8">SUM(G20:G30)</f>
        <v>0</v>
      </c>
      <c r="H31" s="43">
        <f t="shared" si="8"/>
        <v>0</v>
      </c>
      <c r="I31" s="43">
        <f t="shared" si="8"/>
        <v>0</v>
      </c>
      <c r="J31" s="43">
        <f t="shared" si="8"/>
        <v>0</v>
      </c>
      <c r="K31" s="43">
        <f t="shared" si="8"/>
        <v>0</v>
      </c>
      <c r="L31" s="43">
        <f t="shared" si="8"/>
        <v>0</v>
      </c>
      <c r="M31" s="43">
        <f t="shared" si="8"/>
        <v>0</v>
      </c>
      <c r="N31" s="43">
        <f t="shared" si="8"/>
        <v>0</v>
      </c>
      <c r="O31" s="44">
        <f t="shared" si="8"/>
        <v>0</v>
      </c>
      <c r="P31" s="45">
        <f t="shared" si="8"/>
        <v>0</v>
      </c>
    </row>
    <row r="32" spans="1:16" hidden="1"/>
    <row r="33" spans="2:16" ht="11.25" hidden="1" customHeight="1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2:16" ht="12.75">
      <c r="B34" s="2"/>
      <c r="C34" s="2"/>
      <c r="D34" s="2"/>
      <c r="E34" s="2"/>
      <c r="F34" s="47"/>
      <c r="G34" s="47"/>
      <c r="H34" s="47"/>
      <c r="I34" s="47"/>
      <c r="J34" s="47"/>
      <c r="K34" s="47"/>
      <c r="L34" s="47"/>
      <c r="M34" s="47"/>
      <c r="N34" s="47"/>
      <c r="O34" s="2"/>
      <c r="P34" s="2"/>
    </row>
    <row r="35" spans="2:16">
      <c r="M35" s="48" t="s">
        <v>21</v>
      </c>
      <c r="O35" s="49">
        <f>O31+O16+O10</f>
        <v>176</v>
      </c>
      <c r="P35" s="50">
        <f>P31+P16+P10</f>
        <v>114.5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156" sqref="S156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56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57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5" t="s">
        <v>105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6" si="5">(D20*$D$3)+(E20*$E$3)+(F20*$F$3)+(G20*$G$3)+(H20*$H$3)+(I20*$I$3)+(J20*$J$3)+(K20*$K$3)+(L20*$L$3)+(M20*$M$3)+(N20*$N$3)</f>
        <v>0</v>
      </c>
    </row>
    <row r="21" spans="1:16" s="30" customFormat="1">
      <c r="A21" s="1"/>
      <c r="B21" s="165" t="s">
        <v>106</v>
      </c>
      <c r="C21" s="173"/>
      <c r="D21" s="167"/>
      <c r="E21" s="167"/>
      <c r="F21" s="168"/>
      <c r="G21" s="169">
        <v>7</v>
      </c>
      <c r="H21" s="170"/>
      <c r="I21" s="171">
        <v>9</v>
      </c>
      <c r="J21" s="170"/>
      <c r="K21" s="169">
        <v>4</v>
      </c>
      <c r="L21" s="172"/>
      <c r="M21" s="169"/>
      <c r="N21" s="170">
        <v>3</v>
      </c>
      <c r="O21" s="36">
        <f t="shared" ref="O21:O25" si="6">SUM(F21:N21)</f>
        <v>23</v>
      </c>
      <c r="P21" s="195">
        <f t="shared" si="5"/>
        <v>16.25</v>
      </c>
    </row>
    <row r="22" spans="1:16" s="189" customFormat="1">
      <c r="A22" s="188"/>
      <c r="B22" s="165" t="s">
        <v>107</v>
      </c>
      <c r="C22" s="173"/>
      <c r="D22" s="167"/>
      <c r="E22" s="167"/>
      <c r="F22" s="168"/>
      <c r="G22" s="169">
        <v>4</v>
      </c>
      <c r="H22" s="170"/>
      <c r="I22" s="171">
        <v>2</v>
      </c>
      <c r="J22" s="170"/>
      <c r="K22" s="169"/>
      <c r="L22" s="172"/>
      <c r="M22" s="169"/>
      <c r="N22" s="170"/>
      <c r="O22" s="184">
        <f t="shared" ref="O22" si="7">SUM(F22:N22)</f>
        <v>6</v>
      </c>
      <c r="P22" s="195">
        <f t="shared" ref="P22" si="8">(D22*$D$3)+(E22*$E$3)+(F22*$F$3)+(G22*$G$3)+(H22*$H$3)+(I22*$I$3)+(J22*$J$3)+(K22*$K$3)+(L22*$L$3)+(M22*$M$3)+(N22*$N$3)</f>
        <v>2</v>
      </c>
    </row>
    <row r="23" spans="1:16" s="30" customFormat="1">
      <c r="A23" s="1"/>
      <c r="B23" s="165" t="s">
        <v>108</v>
      </c>
      <c r="C23" s="173"/>
      <c r="D23" s="167"/>
      <c r="E23" s="167"/>
      <c r="F23" s="168"/>
      <c r="G23" s="169">
        <v>53</v>
      </c>
      <c r="H23" s="170"/>
      <c r="I23" s="171"/>
      <c r="J23" s="170"/>
      <c r="K23" s="169"/>
      <c r="L23" s="172"/>
      <c r="M23" s="169"/>
      <c r="N23" s="170"/>
      <c r="O23" s="36">
        <f t="shared" si="6"/>
        <v>53</v>
      </c>
      <c r="P23" s="195">
        <f t="shared" si="5"/>
        <v>13.25</v>
      </c>
    </row>
    <row r="24" spans="1:16" s="189" customFormat="1">
      <c r="A24" s="188"/>
      <c r="B24" s="187" t="s">
        <v>109</v>
      </c>
      <c r="C24" s="51"/>
      <c r="D24" s="193"/>
      <c r="E24" s="193"/>
      <c r="F24" s="194"/>
      <c r="G24" s="180">
        <v>8</v>
      </c>
      <c r="H24" s="181"/>
      <c r="I24" s="182"/>
      <c r="J24" s="181"/>
      <c r="K24" s="180"/>
      <c r="L24" s="183"/>
      <c r="M24" s="180"/>
      <c r="N24" s="181"/>
      <c r="O24" s="184">
        <f t="shared" si="6"/>
        <v>8</v>
      </c>
      <c r="P24" s="195">
        <f t="shared" si="5"/>
        <v>2</v>
      </c>
    </row>
    <row r="25" spans="1:16" s="189" customFormat="1">
      <c r="A25" s="188"/>
      <c r="B25" s="187" t="s">
        <v>110</v>
      </c>
      <c r="C25" s="51"/>
      <c r="D25" s="193"/>
      <c r="E25" s="193"/>
      <c r="F25" s="194"/>
      <c r="G25" s="180">
        <v>6</v>
      </c>
      <c r="H25" s="181"/>
      <c r="I25" s="182">
        <v>10</v>
      </c>
      <c r="J25" s="181"/>
      <c r="K25" s="180"/>
      <c r="L25" s="183"/>
      <c r="M25" s="180"/>
      <c r="N25" s="181">
        <v>1</v>
      </c>
      <c r="O25" s="184">
        <f t="shared" si="6"/>
        <v>17</v>
      </c>
      <c r="P25" s="195">
        <f t="shared" si="5"/>
        <v>8.5</v>
      </c>
    </row>
    <row r="26" spans="1:16" s="30" customFormat="1">
      <c r="A26" s="1"/>
      <c r="B26" s="152"/>
      <c r="C26" s="159"/>
      <c r="D26" s="153"/>
      <c r="E26" s="153"/>
      <c r="F26" s="154"/>
      <c r="G26" s="155"/>
      <c r="H26" s="156"/>
      <c r="I26" s="157"/>
      <c r="J26" s="156"/>
      <c r="K26" s="155"/>
      <c r="L26" s="158"/>
      <c r="M26" s="155"/>
      <c r="N26" s="156"/>
      <c r="O26" s="36">
        <f>SUM(F26:N26)</f>
        <v>0</v>
      </c>
      <c r="P26" s="195">
        <f t="shared" si="5"/>
        <v>0</v>
      </c>
    </row>
    <row r="27" spans="1:16" ht="12" thickBot="1">
      <c r="A27" s="38"/>
      <c r="B27" s="39" t="s">
        <v>21</v>
      </c>
      <c r="C27" s="39">
        <f t="shared" ref="C27:P27" si="9">SUM(C20:C26)</f>
        <v>0</v>
      </c>
      <c r="D27" s="39">
        <f t="shared" si="9"/>
        <v>0</v>
      </c>
      <c r="E27" s="39">
        <f t="shared" si="9"/>
        <v>0</v>
      </c>
      <c r="F27" s="39">
        <f t="shared" si="9"/>
        <v>0</v>
      </c>
      <c r="G27" s="39">
        <f t="shared" si="9"/>
        <v>78</v>
      </c>
      <c r="H27" s="39">
        <f t="shared" si="9"/>
        <v>0</v>
      </c>
      <c r="I27" s="39">
        <f t="shared" si="9"/>
        <v>21</v>
      </c>
      <c r="J27" s="39">
        <f t="shared" si="9"/>
        <v>0</v>
      </c>
      <c r="K27" s="39">
        <f t="shared" si="9"/>
        <v>4</v>
      </c>
      <c r="L27" s="39">
        <f t="shared" si="9"/>
        <v>0</v>
      </c>
      <c r="M27" s="39">
        <f t="shared" si="9"/>
        <v>0</v>
      </c>
      <c r="N27" s="39">
        <f t="shared" si="9"/>
        <v>4</v>
      </c>
      <c r="O27" s="107">
        <f t="shared" si="9"/>
        <v>107</v>
      </c>
      <c r="P27" s="39">
        <f t="shared" si="9"/>
        <v>42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2" thickBot="1">
      <c r="B30" s="33" t="s">
        <v>22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189" customFormat="1" ht="11.25" customHeight="1">
      <c r="A31" s="127"/>
      <c r="B31" s="65" t="s">
        <v>66</v>
      </c>
      <c r="C31" s="64"/>
      <c r="D31" s="193">
        <v>4</v>
      </c>
      <c r="E31" s="193">
        <v>4</v>
      </c>
      <c r="F31" s="194"/>
      <c r="G31" s="123">
        <v>388</v>
      </c>
      <c r="H31" s="124"/>
      <c r="I31" s="123">
        <v>5</v>
      </c>
      <c r="J31" s="129"/>
      <c r="K31" s="123">
        <v>74</v>
      </c>
      <c r="L31" s="124">
        <v>41</v>
      </c>
      <c r="M31" s="123">
        <v>2</v>
      </c>
      <c r="N31" s="130">
        <v>73</v>
      </c>
      <c r="O31" s="184">
        <f t="shared" ref="O31:O32" si="10">SUM(F31:N31)</f>
        <v>583</v>
      </c>
      <c r="P31" s="195">
        <f t="shared" ref="P31:P33" si="11">(D31*$D$3)+(E31*$E$3)+(F31*$F$3)+(G31*$G$3)+(H31*$H$3)+(I31*$I$3)+(J31*$J$3)+(K31*$K$3)+(L31*$L$3)+(M31*$M$3)+(N31*$N$3)</f>
        <v>796.5</v>
      </c>
    </row>
    <row r="32" spans="1:16" s="189" customFormat="1" ht="11.25" customHeight="1">
      <c r="A32" s="127"/>
      <c r="B32" s="128" t="s">
        <v>67</v>
      </c>
      <c r="C32" s="64"/>
      <c r="D32" s="193"/>
      <c r="E32" s="193"/>
      <c r="F32" s="194">
        <v>2380</v>
      </c>
      <c r="G32" s="123"/>
      <c r="H32" s="124"/>
      <c r="I32" s="123"/>
      <c r="J32" s="129"/>
      <c r="K32" s="123"/>
      <c r="L32" s="124"/>
      <c r="M32" s="123"/>
      <c r="N32" s="130"/>
      <c r="O32" s="184">
        <f t="shared" si="10"/>
        <v>2380</v>
      </c>
      <c r="P32" s="195">
        <f t="shared" si="11"/>
        <v>238</v>
      </c>
    </row>
    <row r="33" spans="1:16" s="189" customFormat="1" ht="11.25" customHeight="1">
      <c r="A33" s="127"/>
      <c r="B33" s="128"/>
      <c r="C33" s="64"/>
      <c r="D33" s="193"/>
      <c r="E33" s="193"/>
      <c r="F33" s="194"/>
      <c r="G33" s="123"/>
      <c r="H33" s="124"/>
      <c r="I33" s="123"/>
      <c r="J33" s="129"/>
      <c r="K33" s="123"/>
      <c r="L33" s="124"/>
      <c r="M33" s="123"/>
      <c r="N33" s="130"/>
      <c r="O33" s="184">
        <f t="shared" ref="O33" si="12">SUM(F33:N33)</f>
        <v>0</v>
      </c>
      <c r="P33" s="195">
        <f t="shared" si="11"/>
        <v>0</v>
      </c>
    </row>
    <row r="34" spans="1:16" ht="12" thickBot="1">
      <c r="A34" s="38"/>
      <c r="B34" s="39"/>
      <c r="C34" s="43">
        <f t="shared" ref="C34:P34" si="13">SUM(C31:C33)</f>
        <v>0</v>
      </c>
      <c r="D34" s="43">
        <f t="shared" si="13"/>
        <v>4</v>
      </c>
      <c r="E34" s="43">
        <f t="shared" si="13"/>
        <v>4</v>
      </c>
      <c r="F34" s="43">
        <f t="shared" si="13"/>
        <v>2380</v>
      </c>
      <c r="G34" s="43">
        <f t="shared" si="13"/>
        <v>388</v>
      </c>
      <c r="H34" s="43">
        <f t="shared" si="13"/>
        <v>0</v>
      </c>
      <c r="I34" s="43">
        <f t="shared" si="13"/>
        <v>5</v>
      </c>
      <c r="J34" s="43">
        <f t="shared" si="13"/>
        <v>0</v>
      </c>
      <c r="K34" s="43">
        <f t="shared" si="13"/>
        <v>74</v>
      </c>
      <c r="L34" s="43">
        <f t="shared" si="13"/>
        <v>41</v>
      </c>
      <c r="M34" s="43">
        <f t="shared" si="13"/>
        <v>2</v>
      </c>
      <c r="N34" s="43">
        <f t="shared" si="13"/>
        <v>73</v>
      </c>
      <c r="O34" s="44">
        <f t="shared" si="13"/>
        <v>2963</v>
      </c>
      <c r="P34" s="45">
        <f t="shared" si="13"/>
        <v>1034.5</v>
      </c>
    </row>
    <row r="35" spans="1:16">
      <c r="G35" s="42"/>
    </row>
    <row r="36" spans="1:16">
      <c r="G36" s="42"/>
    </row>
    <row r="37" spans="1:16" ht="12" thickBot="1">
      <c r="B37" s="33" t="s">
        <v>51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>
      <c r="A38" s="127"/>
      <c r="B38" s="128" t="s">
        <v>62</v>
      </c>
      <c r="C38" s="64"/>
      <c r="D38" s="52"/>
      <c r="E38" s="52"/>
      <c r="F38" s="53"/>
      <c r="G38" s="123">
        <v>2</v>
      </c>
      <c r="H38" s="124"/>
      <c r="I38" s="123"/>
      <c r="J38" s="129"/>
      <c r="K38" s="123"/>
      <c r="L38" s="124"/>
      <c r="M38" s="123"/>
      <c r="N38" s="130"/>
      <c r="O38" s="125">
        <f t="shared" ref="O38:O42" si="14">SUM(F38:N38)</f>
        <v>2</v>
      </c>
      <c r="P38" s="195">
        <f t="shared" ref="P38:P42" si="15">(D38*$D$3)+(E38*$E$3)+(F38*$F$3)+(G38*$G$3)+(H38*$H$3)+(I38*$I$3)+(J38*$J$3)+(K38*$K$3)+(L38*$L$3)+(M38*$M$3)+(N38*$N$3)</f>
        <v>0.5</v>
      </c>
    </row>
    <row r="39" spans="1:16" s="189" customFormat="1">
      <c r="A39" s="127"/>
      <c r="B39" s="128" t="s">
        <v>63</v>
      </c>
      <c r="C39" s="64"/>
      <c r="D39" s="193"/>
      <c r="E39" s="193"/>
      <c r="F39" s="194"/>
      <c r="G39" s="123">
        <v>1</v>
      </c>
      <c r="H39" s="124"/>
      <c r="I39" s="123"/>
      <c r="J39" s="129"/>
      <c r="K39" s="123"/>
      <c r="L39" s="124"/>
      <c r="M39" s="123"/>
      <c r="N39" s="130"/>
      <c r="O39" s="125">
        <f t="shared" ref="O39" si="16">SUM(F39:N39)</f>
        <v>1</v>
      </c>
      <c r="P39" s="195">
        <f t="shared" ref="P39" si="17">(D39*$D$3)+(E39*$E$3)+(F39*$F$3)+(G39*$G$3)+(H39*$H$3)+(I39*$I$3)+(J39*$J$3)+(K39*$K$3)+(L39*$L$3)+(M39*$M$3)+(N39*$N$3)</f>
        <v>0.25</v>
      </c>
    </row>
    <row r="40" spans="1:16" s="189" customFormat="1">
      <c r="A40" s="127"/>
      <c r="B40" s="128" t="s">
        <v>115</v>
      </c>
      <c r="C40" s="64"/>
      <c r="D40" s="193"/>
      <c r="E40" s="193"/>
      <c r="F40" s="194"/>
      <c r="G40" s="123"/>
      <c r="H40" s="124"/>
      <c r="I40" s="123"/>
      <c r="J40" s="129"/>
      <c r="K40" s="123"/>
      <c r="L40" s="124"/>
      <c r="M40" s="123">
        <v>1</v>
      </c>
      <c r="N40" s="130"/>
      <c r="O40" s="125">
        <f t="shared" si="14"/>
        <v>1</v>
      </c>
      <c r="P40" s="195">
        <f t="shared" si="15"/>
        <v>2</v>
      </c>
    </row>
    <row r="41" spans="1:16" s="189" customFormat="1">
      <c r="A41" s="127"/>
      <c r="B41" s="65" t="s">
        <v>116</v>
      </c>
      <c r="C41" s="64"/>
      <c r="D41" s="193"/>
      <c r="E41" s="193"/>
      <c r="F41" s="194">
        <v>7</v>
      </c>
      <c r="G41" s="123"/>
      <c r="H41" s="124"/>
      <c r="I41" s="123"/>
      <c r="J41" s="129"/>
      <c r="K41" s="123"/>
      <c r="L41" s="124"/>
      <c r="M41" s="123"/>
      <c r="N41" s="130"/>
      <c r="O41" s="125">
        <f t="shared" ref="O41" si="18">SUM(F41:N41)</f>
        <v>7</v>
      </c>
      <c r="P41" s="195">
        <f t="shared" si="15"/>
        <v>0.70000000000000007</v>
      </c>
    </row>
    <row r="42" spans="1:16" s="30" customFormat="1" ht="12.75" customHeight="1">
      <c r="A42" s="127"/>
      <c r="B42" s="65"/>
      <c r="C42" s="64"/>
      <c r="D42" s="52"/>
      <c r="E42" s="52"/>
      <c r="F42" s="53"/>
      <c r="G42" s="133"/>
      <c r="H42" s="134"/>
      <c r="I42" s="131"/>
      <c r="J42" s="1"/>
      <c r="K42" s="131"/>
      <c r="L42" s="108"/>
      <c r="M42" s="131"/>
      <c r="N42" s="1"/>
      <c r="O42" s="126">
        <f t="shared" si="14"/>
        <v>0</v>
      </c>
      <c r="P42" s="195">
        <f t="shared" si="15"/>
        <v>0</v>
      </c>
    </row>
    <row r="43" spans="1:16" ht="12" thickBot="1">
      <c r="A43" s="38"/>
      <c r="B43" s="39" t="s">
        <v>21</v>
      </c>
      <c r="C43" s="39">
        <f t="shared" ref="C43:P43" si="19">SUM(C38:C42)</f>
        <v>0</v>
      </c>
      <c r="D43" s="39">
        <f t="shared" si="19"/>
        <v>0</v>
      </c>
      <c r="E43" s="39">
        <f t="shared" si="19"/>
        <v>0</v>
      </c>
      <c r="F43" s="39">
        <f t="shared" si="19"/>
        <v>7</v>
      </c>
      <c r="G43" s="132">
        <f t="shared" si="19"/>
        <v>3</v>
      </c>
      <c r="H43" s="132">
        <f t="shared" si="19"/>
        <v>0</v>
      </c>
      <c r="I43" s="43">
        <f t="shared" si="19"/>
        <v>0</v>
      </c>
      <c r="J43" s="43">
        <f t="shared" si="19"/>
        <v>0</v>
      </c>
      <c r="K43" s="43">
        <f t="shared" si="19"/>
        <v>0</v>
      </c>
      <c r="L43" s="43">
        <f t="shared" si="19"/>
        <v>0</v>
      </c>
      <c r="M43" s="43">
        <f t="shared" si="19"/>
        <v>1</v>
      </c>
      <c r="N43" s="43">
        <f t="shared" si="19"/>
        <v>0</v>
      </c>
      <c r="O43" s="44">
        <f t="shared" si="19"/>
        <v>11</v>
      </c>
      <c r="P43" s="45">
        <f t="shared" si="19"/>
        <v>3.45</v>
      </c>
    </row>
    <row r="44" spans="1:16">
      <c r="A44" s="38"/>
      <c r="B44" s="54"/>
      <c r="C44" s="54"/>
      <c r="D44" s="54"/>
      <c r="E44" s="54"/>
      <c r="F44" s="54"/>
      <c r="G44" s="55"/>
      <c r="H44" s="55"/>
      <c r="I44" s="55"/>
      <c r="J44" s="55"/>
      <c r="K44" s="55"/>
      <c r="L44" s="55"/>
      <c r="M44" s="55"/>
      <c r="N44" s="55"/>
      <c r="O44" s="56"/>
      <c r="P44" s="57"/>
    </row>
    <row r="45" spans="1:16" s="188" customFormat="1">
      <c r="G45" s="42"/>
    </row>
    <row r="46" spans="1:16" s="188" customFormat="1" ht="12" thickBot="1">
      <c r="B46" s="190" t="s">
        <v>96</v>
      </c>
      <c r="C46" s="190"/>
      <c r="D46" s="190"/>
      <c r="E46" s="190"/>
      <c r="F46" s="191"/>
      <c r="G46" s="191"/>
      <c r="H46" s="191"/>
      <c r="I46" s="191"/>
      <c r="J46" s="191"/>
      <c r="K46" s="191"/>
      <c r="L46" s="191"/>
      <c r="M46" s="191"/>
      <c r="N46" s="191"/>
      <c r="O46" s="192"/>
      <c r="P46" s="192"/>
    </row>
    <row r="47" spans="1:16" s="189" customFormat="1">
      <c r="A47" s="127"/>
      <c r="B47" s="128" t="s">
        <v>97</v>
      </c>
      <c r="C47" s="64"/>
      <c r="D47" s="193"/>
      <c r="E47" s="193"/>
      <c r="F47" s="194"/>
      <c r="G47" s="123">
        <v>35</v>
      </c>
      <c r="H47" s="124"/>
      <c r="I47" s="123">
        <v>6</v>
      </c>
      <c r="J47" s="129"/>
      <c r="K47" s="123">
        <v>27</v>
      </c>
      <c r="L47" s="124"/>
      <c r="M47" s="123"/>
      <c r="N47" s="130">
        <v>3</v>
      </c>
      <c r="O47" s="125">
        <f t="shared" ref="O47:O49" si="20">SUM(F47:N47)</f>
        <v>71</v>
      </c>
      <c r="P47" s="195">
        <f t="shared" ref="P47:P49" si="21">(D47*$D$3)+(E47*$E$3)+(F47*$F$3)+(G47*$G$3)+(H47*$H$3)+(I47*$I$3)+(J47*$J$3)+(K47*$K$3)+(L47*$L$3)+(M47*$M$3)+(N47*$N$3)</f>
        <v>44.75</v>
      </c>
    </row>
    <row r="48" spans="1:16" s="189" customFormat="1">
      <c r="A48" s="127"/>
      <c r="B48" s="65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20"/>
        <v>0</v>
      </c>
      <c r="P48" s="195">
        <f t="shared" si="21"/>
        <v>0</v>
      </c>
    </row>
    <row r="49" spans="1:16" s="189" customFormat="1" ht="12.75" customHeight="1">
      <c r="A49" s="127"/>
      <c r="B49" s="65"/>
      <c r="C49" s="64"/>
      <c r="D49" s="193"/>
      <c r="E49" s="193"/>
      <c r="F49" s="194"/>
      <c r="G49" s="133"/>
      <c r="H49" s="134"/>
      <c r="I49" s="131"/>
      <c r="J49" s="188"/>
      <c r="K49" s="131"/>
      <c r="L49" s="108"/>
      <c r="M49" s="131"/>
      <c r="N49" s="188"/>
      <c r="O49" s="126">
        <f t="shared" si="20"/>
        <v>0</v>
      </c>
      <c r="P49" s="195">
        <f t="shared" si="21"/>
        <v>0</v>
      </c>
    </row>
    <row r="50" spans="1:16" s="188" customFormat="1" ht="12" thickBot="1">
      <c r="A50" s="196"/>
      <c r="B50" s="197" t="s">
        <v>21</v>
      </c>
      <c r="C50" s="197">
        <f t="shared" ref="C50:P50" si="22">SUM(C47:C49)</f>
        <v>0</v>
      </c>
      <c r="D50" s="197">
        <f t="shared" si="22"/>
        <v>0</v>
      </c>
      <c r="E50" s="197">
        <f t="shared" si="22"/>
        <v>0</v>
      </c>
      <c r="F50" s="197">
        <f t="shared" si="22"/>
        <v>0</v>
      </c>
      <c r="G50" s="132">
        <f t="shared" si="22"/>
        <v>35</v>
      </c>
      <c r="H50" s="132">
        <f t="shared" si="22"/>
        <v>0</v>
      </c>
      <c r="I50" s="43">
        <f t="shared" si="22"/>
        <v>6</v>
      </c>
      <c r="J50" s="43">
        <f t="shared" si="22"/>
        <v>0</v>
      </c>
      <c r="K50" s="43">
        <f t="shared" si="22"/>
        <v>27</v>
      </c>
      <c r="L50" s="43">
        <f t="shared" si="22"/>
        <v>0</v>
      </c>
      <c r="M50" s="43">
        <f t="shared" si="22"/>
        <v>0</v>
      </c>
      <c r="N50" s="43">
        <f t="shared" si="22"/>
        <v>3</v>
      </c>
      <c r="O50" s="44">
        <f t="shared" si="22"/>
        <v>71</v>
      </c>
      <c r="P50" s="45">
        <f t="shared" si="22"/>
        <v>44.75</v>
      </c>
    </row>
    <row r="51" spans="1:16" s="188" customFormat="1">
      <c r="A51" s="196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ht="12" thickBot="1">
      <c r="B53" s="33" t="s">
        <v>118</v>
      </c>
      <c r="C53" s="176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75" customFormat="1">
      <c r="A54" s="174"/>
      <c r="B54" s="177" t="s">
        <v>119</v>
      </c>
      <c r="C54" s="178"/>
      <c r="D54" s="178"/>
      <c r="E54" s="178"/>
      <c r="F54" s="179">
        <v>536</v>
      </c>
      <c r="G54" s="180"/>
      <c r="H54" s="181"/>
      <c r="I54" s="182"/>
      <c r="J54" s="181"/>
      <c r="K54" s="180"/>
      <c r="L54" s="183"/>
      <c r="M54" s="180"/>
      <c r="N54" s="181"/>
      <c r="O54" s="184">
        <f>SUM(F54:N54)</f>
        <v>536</v>
      </c>
      <c r="P54" s="195">
        <f t="shared" ref="P54:P57" si="23">(D54*$D$3)+(E54*$E$3)+(F54*$F$3)+(G54*$G$3)+(H54*$H$3)+(I54*$I$3)+(J54*$J$3)+(K54*$K$3)+(L54*$L$3)+(M54*$M$3)+(N54*$N$3)</f>
        <v>53.6</v>
      </c>
    </row>
    <row r="55" spans="1:16" s="189" customFormat="1">
      <c r="A55" s="188"/>
      <c r="B55" s="187" t="s">
        <v>120</v>
      </c>
      <c r="C55" s="64"/>
      <c r="D55" s="193"/>
      <c r="E55" s="193"/>
      <c r="F55" s="194"/>
      <c r="G55" s="180">
        <v>6</v>
      </c>
      <c r="H55" s="181"/>
      <c r="I55" s="182">
        <v>3</v>
      </c>
      <c r="J55" s="181"/>
      <c r="K55" s="180">
        <v>1</v>
      </c>
      <c r="L55" s="183"/>
      <c r="M55" s="180"/>
      <c r="N55" s="181">
        <v>1</v>
      </c>
      <c r="O55" s="184">
        <f>SUM(F55:N55)</f>
        <v>11</v>
      </c>
      <c r="P55" s="195">
        <f t="shared" si="23"/>
        <v>6</v>
      </c>
    </row>
    <row r="56" spans="1:16" s="189" customFormat="1">
      <c r="A56" s="188"/>
      <c r="B56" s="187" t="s">
        <v>121</v>
      </c>
      <c r="C56" s="64"/>
      <c r="D56" s="193"/>
      <c r="E56" s="193"/>
      <c r="F56" s="194"/>
      <c r="G56" s="180">
        <v>3</v>
      </c>
      <c r="H56" s="181"/>
      <c r="I56" s="182">
        <v>1</v>
      </c>
      <c r="J56" s="181"/>
      <c r="K56" s="180"/>
      <c r="L56" s="183"/>
      <c r="M56" s="180"/>
      <c r="N56" s="181">
        <v>7</v>
      </c>
      <c r="O56" s="184">
        <f>SUM(F56:N56)</f>
        <v>11</v>
      </c>
      <c r="P56" s="195">
        <f t="shared" ref="P56" si="24">(D56*$D$3)+(E56*$E$3)+(F56*$F$3)+(G56*$G$3)+(H56*$H$3)+(I56*$I$3)+(J56*$J$3)+(K56*$K$3)+(L56*$L$3)+(M56*$M$3)+(N56*$N$3)</f>
        <v>15.25</v>
      </c>
    </row>
    <row r="57" spans="1:16" s="30" customFormat="1">
      <c r="A57" s="1"/>
      <c r="B57" s="177"/>
      <c r="C57" s="64"/>
      <c r="D57" s="178"/>
      <c r="E57" s="178"/>
      <c r="F57" s="179"/>
      <c r="G57" s="180"/>
      <c r="H57" s="181"/>
      <c r="I57" s="182"/>
      <c r="J57" s="181"/>
      <c r="K57" s="180"/>
      <c r="L57" s="62"/>
      <c r="M57" s="59"/>
      <c r="N57" s="60"/>
      <c r="O57" s="36">
        <f>SUM(F57:N57)</f>
        <v>0</v>
      </c>
      <c r="P57" s="195">
        <f t="shared" si="23"/>
        <v>0</v>
      </c>
    </row>
    <row r="58" spans="1:16" ht="12" thickBot="1">
      <c r="A58" s="38"/>
      <c r="B58" s="39" t="s">
        <v>21</v>
      </c>
      <c r="C58" s="39">
        <f t="shared" ref="C58:D58" si="25">SUM(C57:C57)</f>
        <v>0</v>
      </c>
      <c r="D58" s="39">
        <f t="shared" si="25"/>
        <v>0</v>
      </c>
      <c r="E58" s="44">
        <f t="shared" ref="E58:N58" si="26">SUM(E54:E57)</f>
        <v>0</v>
      </c>
      <c r="F58" s="44">
        <f t="shared" si="26"/>
        <v>536</v>
      </c>
      <c r="G58" s="44">
        <f t="shared" si="26"/>
        <v>9</v>
      </c>
      <c r="H58" s="44">
        <f t="shared" si="26"/>
        <v>0</v>
      </c>
      <c r="I58" s="44">
        <f t="shared" si="26"/>
        <v>4</v>
      </c>
      <c r="J58" s="44">
        <f t="shared" si="26"/>
        <v>0</v>
      </c>
      <c r="K58" s="44">
        <f t="shared" si="26"/>
        <v>1</v>
      </c>
      <c r="L58" s="44">
        <f t="shared" si="26"/>
        <v>0</v>
      </c>
      <c r="M58" s="44">
        <f t="shared" si="26"/>
        <v>0</v>
      </c>
      <c r="N58" s="44">
        <f t="shared" si="26"/>
        <v>8</v>
      </c>
      <c r="O58" s="44">
        <f>SUM(O54:O57)</f>
        <v>558</v>
      </c>
      <c r="P58" s="45">
        <f>SUM(P54:P57)</f>
        <v>74.849999999999994</v>
      </c>
    </row>
    <row r="59" spans="1:16">
      <c r="A59" s="38"/>
      <c r="B59" s="54"/>
      <c r="C59" s="54"/>
      <c r="D59" s="54"/>
      <c r="E59" s="54"/>
      <c r="F59" s="54"/>
      <c r="G59" s="55"/>
      <c r="H59" s="55"/>
      <c r="I59" s="55"/>
      <c r="J59" s="55"/>
      <c r="K59" s="55"/>
      <c r="L59" s="55"/>
      <c r="M59" s="55"/>
      <c r="N59" s="55"/>
      <c r="O59" s="56"/>
      <c r="P59" s="57"/>
    </row>
    <row r="60" spans="1:16">
      <c r="A60" s="38"/>
      <c r="B60" s="54"/>
      <c r="C60" s="54"/>
      <c r="D60" s="54"/>
      <c r="E60" s="54"/>
      <c r="F60" s="54"/>
      <c r="G60" s="55"/>
      <c r="H60" s="55"/>
      <c r="I60" s="55"/>
      <c r="J60" s="55"/>
      <c r="K60" s="55"/>
      <c r="L60" s="55"/>
      <c r="M60" s="55"/>
      <c r="N60" s="55"/>
      <c r="O60" s="56"/>
      <c r="P60" s="57"/>
    </row>
    <row r="61" spans="1:16" ht="12" thickBot="1">
      <c r="B61" s="33" t="s">
        <v>43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 ht="11.25" customHeight="1">
      <c r="A62" s="1"/>
      <c r="B62" s="58" t="s">
        <v>97</v>
      </c>
      <c r="C62" s="51"/>
      <c r="D62" s="193"/>
      <c r="E62" s="193">
        <v>1</v>
      </c>
      <c r="F62" s="194">
        <v>62</v>
      </c>
      <c r="G62" s="180"/>
      <c r="H62" s="181"/>
      <c r="I62" s="182"/>
      <c r="J62" s="181"/>
      <c r="K62" s="180"/>
      <c r="L62" s="183"/>
      <c r="M62" s="180"/>
      <c r="N62" s="181"/>
      <c r="O62" s="36">
        <f t="shared" ref="O62:O64" si="27">SUM(F62:N62)</f>
        <v>62</v>
      </c>
      <c r="P62" s="195">
        <f t="shared" ref="P62" si="28">(D62*$D$3)+(E62*$E$3)+(F62*$F$3)+(G62*$G$3)+(H62*$H$3)+(I62*$I$3)+(J62*$J$3)+(K62*$K$3)+(L62*$L$3)+(M62*$M$3)+(N62*$N$3)</f>
        <v>78.2</v>
      </c>
    </row>
    <row r="63" spans="1:16" s="30" customFormat="1" ht="11.25" customHeight="1">
      <c r="A63" s="1"/>
      <c r="B63" s="58" t="s">
        <v>98</v>
      </c>
      <c r="C63" s="51"/>
      <c r="D63" s="52"/>
      <c r="E63" s="52"/>
      <c r="F63" s="53"/>
      <c r="G63" s="59"/>
      <c r="H63" s="60"/>
      <c r="I63" s="61"/>
      <c r="J63" s="60"/>
      <c r="K63" s="59"/>
      <c r="L63" s="62">
        <v>7</v>
      </c>
      <c r="M63" s="59"/>
      <c r="N63" s="60"/>
      <c r="O63" s="36">
        <f t="shared" si="27"/>
        <v>7</v>
      </c>
      <c r="P63" s="195">
        <f t="shared" ref="P63:P64" si="29">(D63*$D$3)+(E63*$E$3)+(F63*$F$3)+(G63*$G$3)+(H63*$H$3)+(I63*$I$3)+(J63*$J$3)+(K63*$K$3)+(L63*$L$3)+(M63*$M$3)+(N63*$N$3)</f>
        <v>7</v>
      </c>
    </row>
    <row r="64" spans="1:16" s="30" customFormat="1" ht="11.25" customHeight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27"/>
        <v>0</v>
      </c>
      <c r="P64" s="195">
        <f t="shared" si="29"/>
        <v>0</v>
      </c>
    </row>
    <row r="65" spans="1:16" ht="12" thickBot="1">
      <c r="A65" s="38"/>
      <c r="B65" s="39" t="s">
        <v>21</v>
      </c>
      <c r="C65" s="39">
        <f t="shared" ref="C65:P65" si="30">SUM(C62:C64)</f>
        <v>0</v>
      </c>
      <c r="D65" s="39">
        <f t="shared" si="30"/>
        <v>0</v>
      </c>
      <c r="E65" s="39">
        <f t="shared" si="30"/>
        <v>1</v>
      </c>
      <c r="F65" s="39">
        <f t="shared" si="30"/>
        <v>62</v>
      </c>
      <c r="G65" s="43">
        <f t="shared" si="30"/>
        <v>0</v>
      </c>
      <c r="H65" s="43">
        <f t="shared" si="30"/>
        <v>0</v>
      </c>
      <c r="I65" s="43">
        <f t="shared" si="30"/>
        <v>0</v>
      </c>
      <c r="J65" s="43">
        <f t="shared" si="30"/>
        <v>0</v>
      </c>
      <c r="K65" s="43">
        <f t="shared" si="30"/>
        <v>0</v>
      </c>
      <c r="L65" s="43">
        <f t="shared" si="30"/>
        <v>7</v>
      </c>
      <c r="M65" s="43">
        <f t="shared" si="30"/>
        <v>0</v>
      </c>
      <c r="N65" s="43">
        <f t="shared" si="30"/>
        <v>0</v>
      </c>
      <c r="O65" s="44">
        <f t="shared" si="30"/>
        <v>69</v>
      </c>
      <c r="P65" s="45">
        <f t="shared" si="30"/>
        <v>85.2</v>
      </c>
    </row>
    <row r="66" spans="1:16" ht="11.25" customHeight="1">
      <c r="A66" s="38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idden="1"/>
    <row r="68" spans="1:16" ht="12" hidden="1" thickBot="1">
      <c r="B68" s="33" t="s">
        <v>29</v>
      </c>
      <c r="C68" s="33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30" customFormat="1" ht="11.25" hidden="1" customHeight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>SUM(F69:N69)</f>
        <v>0</v>
      </c>
      <c r="P69" s="195">
        <f t="shared" ref="P69:P70" si="31">(D69*$D$3)+(E69*$E$3)+(F69*$F$3)+(G69*$G$3)+(H69*$H$3)+(I69*$I$3)+(J69*$J$3)+(K69*$K$3)+(L69*$L$3)+(M69*$M$3)+(N69*$N$3)</f>
        <v>0</v>
      </c>
    </row>
    <row r="70" spans="1:16" s="30" customFormat="1" ht="11.25" hidden="1" customHeight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>SUM(F70:N70)</f>
        <v>0</v>
      </c>
      <c r="P70" s="195">
        <f t="shared" si="31"/>
        <v>0</v>
      </c>
    </row>
    <row r="71" spans="1:16" ht="12" hidden="1" thickBot="1">
      <c r="A71" s="38"/>
      <c r="B71" s="39" t="s">
        <v>21</v>
      </c>
      <c r="C71" s="39">
        <f t="shared" ref="C71:P71" si="32">SUM(C69:C70)</f>
        <v>0</v>
      </c>
      <c r="D71" s="39">
        <f t="shared" si="32"/>
        <v>0</v>
      </c>
      <c r="E71" s="39">
        <f t="shared" si="32"/>
        <v>0</v>
      </c>
      <c r="F71" s="39">
        <f t="shared" si="32"/>
        <v>0</v>
      </c>
      <c r="G71" s="43">
        <f t="shared" si="32"/>
        <v>0</v>
      </c>
      <c r="H71" s="43">
        <f t="shared" si="32"/>
        <v>0</v>
      </c>
      <c r="I71" s="43">
        <f t="shared" si="32"/>
        <v>0</v>
      </c>
      <c r="J71" s="43">
        <f t="shared" si="32"/>
        <v>0</v>
      </c>
      <c r="K71" s="43">
        <f t="shared" si="32"/>
        <v>0</v>
      </c>
      <c r="L71" s="43">
        <f t="shared" si="32"/>
        <v>0</v>
      </c>
      <c r="M71" s="43">
        <f t="shared" si="32"/>
        <v>0</v>
      </c>
      <c r="N71" s="43">
        <f t="shared" si="32"/>
        <v>0</v>
      </c>
      <c r="O71" s="44">
        <f t="shared" si="32"/>
        <v>0</v>
      </c>
      <c r="P71" s="45">
        <f t="shared" si="32"/>
        <v>0</v>
      </c>
    </row>
    <row r="72" spans="1:16" ht="11.25" hidden="1" customHeight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s="185" customFormat="1" hidden="1"/>
    <row r="74" spans="1:16" s="185" customFormat="1" ht="12" hidden="1" thickBot="1">
      <c r="B74" s="176" t="s">
        <v>52</v>
      </c>
      <c r="C74" s="176"/>
      <c r="D74" s="176"/>
      <c r="E74" s="176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186" customFormat="1" hidden="1">
      <c r="A75" s="185"/>
      <c r="B75" s="187"/>
      <c r="C75" s="63"/>
      <c r="D75" s="178"/>
      <c r="E75" s="178"/>
      <c r="F75" s="179"/>
      <c r="G75" s="180"/>
      <c r="H75" s="181"/>
      <c r="I75" s="182"/>
      <c r="J75" s="181"/>
      <c r="K75" s="180"/>
      <c r="L75" s="183"/>
      <c r="M75" s="180"/>
      <c r="N75" s="181"/>
      <c r="O75" s="184">
        <f t="shared" ref="O75:O99" si="33">SUM(F75:N75)</f>
        <v>0</v>
      </c>
      <c r="P75" s="195">
        <f t="shared" ref="P75:P99" si="34">(D75*$D$3)+(E75*$E$3)+(F75*$F$3)+(G75*$G$3)+(H75*$H$3)+(I75*$I$3)+(J75*$J$3)+(K75*$K$3)+(L75*$L$3)+(M75*$M$3)+(N75*$N$3)</f>
        <v>0</v>
      </c>
    </row>
    <row r="76" spans="1:16" s="189" customFormat="1" hidden="1">
      <c r="A76" s="188"/>
      <c r="B76" s="187"/>
      <c r="C76" s="51"/>
      <c r="D76" s="193"/>
      <c r="E76" s="193"/>
      <c r="F76" s="194"/>
      <c r="G76" s="180"/>
      <c r="H76" s="181"/>
      <c r="I76" s="182"/>
      <c r="J76" s="181"/>
      <c r="K76" s="180"/>
      <c r="L76" s="183"/>
      <c r="M76" s="180"/>
      <c r="N76" s="181"/>
      <c r="O76" s="184">
        <f t="shared" si="33"/>
        <v>0</v>
      </c>
      <c r="P76" s="195">
        <f t="shared" si="34"/>
        <v>0</v>
      </c>
    </row>
    <row r="77" spans="1:16" s="189" customFormat="1" hidden="1">
      <c r="A77" s="188"/>
      <c r="B77" s="187"/>
      <c r="C77" s="51"/>
      <c r="D77" s="193"/>
      <c r="E77" s="193"/>
      <c r="F77" s="194"/>
      <c r="G77" s="180"/>
      <c r="H77" s="181"/>
      <c r="I77" s="182"/>
      <c r="J77" s="181"/>
      <c r="K77" s="180"/>
      <c r="L77" s="183"/>
      <c r="M77" s="180"/>
      <c r="N77" s="181"/>
      <c r="O77" s="184">
        <f t="shared" si="33"/>
        <v>0</v>
      </c>
      <c r="P77" s="195">
        <f t="shared" si="34"/>
        <v>0</v>
      </c>
    </row>
    <row r="78" spans="1:16" s="189" customFormat="1" hidden="1">
      <c r="A78" s="188"/>
      <c r="B78" s="187"/>
      <c r="C78" s="51"/>
      <c r="D78" s="193"/>
      <c r="E78" s="193"/>
      <c r="F78" s="194"/>
      <c r="G78" s="180"/>
      <c r="H78" s="181"/>
      <c r="I78" s="182"/>
      <c r="J78" s="181"/>
      <c r="K78" s="180"/>
      <c r="L78" s="183"/>
      <c r="M78" s="180"/>
      <c r="N78" s="181"/>
      <c r="O78" s="184">
        <f t="shared" si="33"/>
        <v>0</v>
      </c>
      <c r="P78" s="195">
        <f t="shared" si="34"/>
        <v>0</v>
      </c>
    </row>
    <row r="79" spans="1:16" s="189" customFormat="1" hidden="1">
      <c r="A79" s="188"/>
      <c r="B79" s="187"/>
      <c r="C79" s="51"/>
      <c r="D79" s="193"/>
      <c r="E79" s="193"/>
      <c r="F79" s="194"/>
      <c r="G79" s="180"/>
      <c r="H79" s="181"/>
      <c r="I79" s="182"/>
      <c r="J79" s="181"/>
      <c r="K79" s="180"/>
      <c r="L79" s="183"/>
      <c r="M79" s="180"/>
      <c r="N79" s="181"/>
      <c r="O79" s="184">
        <f t="shared" si="33"/>
        <v>0</v>
      </c>
      <c r="P79" s="195">
        <f t="shared" si="34"/>
        <v>0</v>
      </c>
    </row>
    <row r="80" spans="1:16" s="189" customFormat="1" hidden="1">
      <c r="A80" s="188"/>
      <c r="B80" s="187"/>
      <c r="C80" s="51"/>
      <c r="D80" s="193"/>
      <c r="E80" s="193"/>
      <c r="F80" s="194"/>
      <c r="G80" s="180"/>
      <c r="H80" s="181"/>
      <c r="I80" s="182"/>
      <c r="J80" s="181"/>
      <c r="K80" s="180"/>
      <c r="L80" s="183"/>
      <c r="M80" s="180"/>
      <c r="N80" s="181"/>
      <c r="O80" s="184">
        <f t="shared" si="33"/>
        <v>0</v>
      </c>
      <c r="P80" s="195">
        <f t="shared" si="34"/>
        <v>0</v>
      </c>
    </row>
    <row r="81" spans="1:16" s="189" customFormat="1" hidden="1">
      <c r="A81" s="188"/>
      <c r="B81" s="187"/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/>
      <c r="O81" s="184">
        <f t="shared" si="33"/>
        <v>0</v>
      </c>
      <c r="P81" s="195">
        <f t="shared" si="34"/>
        <v>0</v>
      </c>
    </row>
    <row r="82" spans="1:16" s="189" customFormat="1" hidden="1">
      <c r="A82" s="188"/>
      <c r="B82" s="187"/>
      <c r="C82" s="51"/>
      <c r="D82" s="193"/>
      <c r="E82" s="193"/>
      <c r="F82" s="194"/>
      <c r="G82" s="180"/>
      <c r="H82" s="181"/>
      <c r="I82" s="182"/>
      <c r="J82" s="181"/>
      <c r="K82" s="180"/>
      <c r="L82" s="183"/>
      <c r="M82" s="180"/>
      <c r="N82" s="181"/>
      <c r="O82" s="184">
        <f t="shared" si="33"/>
        <v>0</v>
      </c>
      <c r="P82" s="195">
        <f t="shared" si="34"/>
        <v>0</v>
      </c>
    </row>
    <row r="83" spans="1:16" s="189" customFormat="1" hidden="1">
      <c r="A83" s="188"/>
      <c r="B83" s="187"/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/>
      <c r="O83" s="184">
        <f t="shared" si="33"/>
        <v>0</v>
      </c>
      <c r="P83" s="195">
        <f t="shared" si="34"/>
        <v>0</v>
      </c>
    </row>
    <row r="84" spans="1:16" s="189" customFormat="1" hidden="1">
      <c r="A84" s="188"/>
      <c r="B84" s="187"/>
      <c r="C84" s="51"/>
      <c r="D84" s="193"/>
      <c r="E84" s="193"/>
      <c r="F84" s="194"/>
      <c r="G84" s="180"/>
      <c r="H84" s="181"/>
      <c r="I84" s="182"/>
      <c r="J84" s="181"/>
      <c r="K84" s="180"/>
      <c r="L84" s="183"/>
      <c r="M84" s="180"/>
      <c r="N84" s="181"/>
      <c r="O84" s="184">
        <f t="shared" si="33"/>
        <v>0</v>
      </c>
      <c r="P84" s="195">
        <f t="shared" si="34"/>
        <v>0</v>
      </c>
    </row>
    <row r="85" spans="1:16" s="189" customFormat="1" hidden="1">
      <c r="A85" s="188"/>
      <c r="B85" s="187"/>
      <c r="C85" s="51"/>
      <c r="D85" s="193"/>
      <c r="E85" s="193"/>
      <c r="F85" s="194"/>
      <c r="G85" s="180"/>
      <c r="H85" s="181"/>
      <c r="I85" s="182"/>
      <c r="J85" s="181"/>
      <c r="K85" s="180"/>
      <c r="L85" s="183"/>
      <c r="M85" s="180"/>
      <c r="N85" s="181"/>
      <c r="O85" s="184">
        <f t="shared" si="33"/>
        <v>0</v>
      </c>
      <c r="P85" s="195">
        <f t="shared" si="34"/>
        <v>0</v>
      </c>
    </row>
    <row r="86" spans="1:16" s="189" customFormat="1" hidden="1">
      <c r="A86" s="188"/>
      <c r="B86" s="187"/>
      <c r="C86" s="51"/>
      <c r="D86" s="193"/>
      <c r="E86" s="193"/>
      <c r="F86" s="194"/>
      <c r="G86" s="180"/>
      <c r="H86" s="181"/>
      <c r="I86" s="182"/>
      <c r="J86" s="181"/>
      <c r="K86" s="180"/>
      <c r="L86" s="183"/>
      <c r="M86" s="180"/>
      <c r="N86" s="181"/>
      <c r="O86" s="184">
        <f t="shared" si="33"/>
        <v>0</v>
      </c>
      <c r="P86" s="195">
        <f t="shared" si="34"/>
        <v>0</v>
      </c>
    </row>
    <row r="87" spans="1:16" s="189" customFormat="1" hidden="1">
      <c r="A87" s="188"/>
      <c r="B87" s="187"/>
      <c r="C87" s="51"/>
      <c r="D87" s="193"/>
      <c r="E87" s="193"/>
      <c r="F87" s="194"/>
      <c r="G87" s="180"/>
      <c r="H87" s="181"/>
      <c r="I87" s="182"/>
      <c r="J87" s="181"/>
      <c r="K87" s="180"/>
      <c r="L87" s="183"/>
      <c r="M87" s="180"/>
      <c r="N87" s="181"/>
      <c r="O87" s="184">
        <f t="shared" si="33"/>
        <v>0</v>
      </c>
      <c r="P87" s="195">
        <f t="shared" si="34"/>
        <v>0</v>
      </c>
    </row>
    <row r="88" spans="1:16" s="186" customFormat="1" hidden="1">
      <c r="A88" s="185"/>
      <c r="B88" s="187"/>
      <c r="C88" s="51"/>
      <c r="D88" s="178"/>
      <c r="E88" s="178"/>
      <c r="F88" s="179"/>
      <c r="G88" s="180"/>
      <c r="H88" s="181"/>
      <c r="I88" s="182"/>
      <c r="J88" s="181"/>
      <c r="K88" s="180"/>
      <c r="L88" s="183"/>
      <c r="M88" s="180"/>
      <c r="N88" s="181"/>
      <c r="O88" s="184">
        <f t="shared" si="33"/>
        <v>0</v>
      </c>
      <c r="P88" s="195">
        <f t="shared" si="34"/>
        <v>0</v>
      </c>
    </row>
    <row r="89" spans="1:16" s="186" customFormat="1" hidden="1">
      <c r="A89" s="185"/>
      <c r="B89" s="187"/>
      <c r="C89" s="51"/>
      <c r="D89" s="178"/>
      <c r="E89" s="178"/>
      <c r="F89" s="179"/>
      <c r="G89" s="180"/>
      <c r="H89" s="181"/>
      <c r="I89" s="182"/>
      <c r="J89" s="181"/>
      <c r="K89" s="180"/>
      <c r="L89" s="183"/>
      <c r="M89" s="180"/>
      <c r="N89" s="181"/>
      <c r="O89" s="184">
        <f t="shared" si="33"/>
        <v>0</v>
      </c>
      <c r="P89" s="195">
        <f t="shared" si="34"/>
        <v>0</v>
      </c>
    </row>
    <row r="90" spans="1:16" s="186" customFormat="1" hidden="1">
      <c r="A90" s="185"/>
      <c r="B90" s="187"/>
      <c r="C90" s="51"/>
      <c r="D90" s="178"/>
      <c r="E90" s="178"/>
      <c r="F90" s="179"/>
      <c r="G90" s="180"/>
      <c r="H90" s="181"/>
      <c r="I90" s="182"/>
      <c r="J90" s="181"/>
      <c r="K90" s="180"/>
      <c r="L90" s="183"/>
      <c r="M90" s="180"/>
      <c r="N90" s="181"/>
      <c r="O90" s="184">
        <f t="shared" si="33"/>
        <v>0</v>
      </c>
      <c r="P90" s="195">
        <f t="shared" si="34"/>
        <v>0</v>
      </c>
    </row>
    <row r="91" spans="1:16" s="186" customFormat="1" hidden="1">
      <c r="A91" s="185"/>
      <c r="B91" s="187"/>
      <c r="C91" s="51"/>
      <c r="D91" s="178"/>
      <c r="E91" s="178"/>
      <c r="F91" s="179"/>
      <c r="G91" s="180"/>
      <c r="H91" s="181"/>
      <c r="I91" s="182"/>
      <c r="J91" s="181"/>
      <c r="K91" s="180"/>
      <c r="L91" s="183"/>
      <c r="M91" s="180"/>
      <c r="N91" s="181"/>
      <c r="O91" s="184">
        <f t="shared" si="33"/>
        <v>0</v>
      </c>
      <c r="P91" s="195">
        <f t="shared" si="34"/>
        <v>0</v>
      </c>
    </row>
    <row r="92" spans="1:16" s="186" customFormat="1" hidden="1">
      <c r="A92" s="185"/>
      <c r="B92" s="187"/>
      <c r="C92" s="51"/>
      <c r="D92" s="178"/>
      <c r="E92" s="178"/>
      <c r="F92" s="179"/>
      <c r="G92" s="180"/>
      <c r="H92" s="181"/>
      <c r="I92" s="182"/>
      <c r="J92" s="181"/>
      <c r="K92" s="180"/>
      <c r="L92" s="183"/>
      <c r="M92" s="180"/>
      <c r="N92" s="181"/>
      <c r="O92" s="184">
        <f t="shared" si="33"/>
        <v>0</v>
      </c>
      <c r="P92" s="195">
        <f t="shared" si="34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ref="O93:O98" si="35">SUM(F93:N93)</f>
        <v>0</v>
      </c>
      <c r="P93" s="195">
        <f t="shared" si="34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5"/>
        <v>0</v>
      </c>
      <c r="P94" s="195">
        <f t="shared" si="34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5"/>
        <v>0</v>
      </c>
      <c r="P95" s="195">
        <f t="shared" si="34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5"/>
        <v>0</v>
      </c>
      <c r="P96" s="195">
        <f t="shared" si="34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5"/>
        <v>0</v>
      </c>
      <c r="P97" s="195">
        <f t="shared" si="34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5"/>
        <v>0</v>
      </c>
      <c r="P98" s="195">
        <f t="shared" si="34"/>
        <v>0</v>
      </c>
    </row>
    <row r="99" spans="1:16" s="186" customFormat="1" hidden="1">
      <c r="A99" s="185"/>
      <c r="B99" s="187"/>
      <c r="C99" s="51"/>
      <c r="D99" s="178"/>
      <c r="E99" s="178"/>
      <c r="F99" s="179"/>
      <c r="G99" s="180"/>
      <c r="H99" s="181"/>
      <c r="I99" s="182"/>
      <c r="J99" s="181"/>
      <c r="K99" s="180"/>
      <c r="L99" s="183"/>
      <c r="M99" s="180"/>
      <c r="N99" s="181"/>
      <c r="O99" s="184">
        <f t="shared" si="33"/>
        <v>0</v>
      </c>
      <c r="P99" s="195">
        <f t="shared" si="34"/>
        <v>0</v>
      </c>
    </row>
    <row r="100" spans="1:16" s="185" customFormat="1" ht="12" hidden="1" thickBot="1">
      <c r="A100" s="38"/>
      <c r="B100" s="39" t="s">
        <v>21</v>
      </c>
      <c r="C100" s="39">
        <f>SUM(C99:C99)</f>
        <v>0</v>
      </c>
      <c r="D100" s="39">
        <f>SUM(D75:D99)</f>
        <v>0</v>
      </c>
      <c r="E100" s="39">
        <f>SUM(E75:E99)</f>
        <v>0</v>
      </c>
      <c r="F100" s="39">
        <f>SUM(F99:F99)</f>
        <v>0</v>
      </c>
      <c r="G100" s="43">
        <f t="shared" ref="G100:P100" si="36">SUM(G75:G99)</f>
        <v>0</v>
      </c>
      <c r="H100" s="43">
        <f t="shared" si="36"/>
        <v>0</v>
      </c>
      <c r="I100" s="43">
        <f t="shared" si="36"/>
        <v>0</v>
      </c>
      <c r="J100" s="43">
        <f t="shared" si="36"/>
        <v>0</v>
      </c>
      <c r="K100" s="43">
        <f t="shared" si="36"/>
        <v>0</v>
      </c>
      <c r="L100" s="43">
        <f t="shared" si="36"/>
        <v>0</v>
      </c>
      <c r="M100" s="43">
        <f t="shared" si="36"/>
        <v>0</v>
      </c>
      <c r="N100" s="43">
        <f t="shared" si="36"/>
        <v>0</v>
      </c>
      <c r="O100" s="44">
        <f t="shared" si="36"/>
        <v>0</v>
      </c>
      <c r="P100" s="45">
        <f t="shared" si="36"/>
        <v>0</v>
      </c>
    </row>
    <row r="101" spans="1:16" s="185" customFormat="1" hidden="1"/>
    <row r="102" spans="1:16" s="188" customFormat="1" hidden="1"/>
    <row r="103" spans="1:16" s="188" customFormat="1" ht="12" hidden="1" thickBot="1">
      <c r="B103" s="190" t="s">
        <v>61</v>
      </c>
      <c r="C103" s="190"/>
      <c r="D103" s="190"/>
      <c r="E103" s="190"/>
      <c r="F103" s="191"/>
      <c r="G103" s="191"/>
      <c r="H103" s="191"/>
      <c r="I103" s="191"/>
      <c r="J103" s="191"/>
      <c r="K103" s="191"/>
      <c r="L103" s="191"/>
      <c r="M103" s="191"/>
      <c r="N103" s="191"/>
      <c r="O103" s="192"/>
      <c r="P103" s="192"/>
    </row>
    <row r="104" spans="1:16" s="189" customFormat="1" hidden="1">
      <c r="A104" s="188"/>
      <c r="B104" s="187"/>
      <c r="C104" s="63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ref="O104:O121" si="37">SUM(F104:N104)</f>
        <v>0</v>
      </c>
      <c r="P104" s="195">
        <f t="shared" ref="P104:P122" si="38">(D104*$D$3)+(E104*$E$3)+(F104*$F$3)+(G104*$G$3)+(H104*$H$3)+(I104*$I$3)+(J104*$J$3)+(K104*$K$3)+(L104*$L$3)+(M104*$M$3)+(N104*$N$3)</f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7"/>
        <v>0</v>
      </c>
      <c r="P105" s="195">
        <f t="shared" si="38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7"/>
        <v>0</v>
      </c>
      <c r="P106" s="195">
        <f t="shared" si="38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7"/>
        <v>0</v>
      </c>
      <c r="P107" s="195">
        <f t="shared" si="38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7"/>
        <v>0</v>
      </c>
      <c r="P108" s="195">
        <f t="shared" si="38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7"/>
        <v>0</v>
      </c>
      <c r="P109" s="195">
        <f t="shared" si="38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7"/>
        <v>0</v>
      </c>
      <c r="P110" s="195">
        <f t="shared" si="38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7"/>
        <v>0</v>
      </c>
      <c r="P111" s="195">
        <f t="shared" si="38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7"/>
        <v>0</v>
      </c>
      <c r="P112" s="195">
        <f t="shared" si="38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7"/>
        <v>0</v>
      </c>
      <c r="P113" s="195">
        <f t="shared" si="38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7"/>
        <v>0</v>
      </c>
      <c r="P114" s="195">
        <f t="shared" si="38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7"/>
        <v>0</v>
      </c>
      <c r="P115" s="195">
        <f t="shared" si="38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7"/>
        <v>0</v>
      </c>
      <c r="P116" s="195">
        <f t="shared" si="38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7"/>
        <v>0</v>
      </c>
      <c r="P117" s="195">
        <f t="shared" si="38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7"/>
        <v>0</v>
      </c>
      <c r="P118" s="195">
        <f t="shared" si="38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7"/>
        <v>0</v>
      </c>
      <c r="P119" s="195">
        <f t="shared" si="38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7"/>
        <v>0</v>
      </c>
      <c r="P120" s="195">
        <f t="shared" si="38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7"/>
        <v>0</v>
      </c>
      <c r="P121" s="195">
        <f t="shared" si="38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ref="O122" si="39">SUM(F122:N122)</f>
        <v>0</v>
      </c>
      <c r="P122" s="195">
        <f t="shared" si="38"/>
        <v>0</v>
      </c>
    </row>
    <row r="123" spans="1:16" s="188" customFormat="1" ht="12" hidden="1" thickBot="1">
      <c r="A123" s="196"/>
      <c r="B123" s="197" t="s">
        <v>21</v>
      </c>
      <c r="C123" s="197">
        <f>SUM(C122:C122)</f>
        <v>0</v>
      </c>
      <c r="D123" s="197">
        <f>SUM(D104:D122)</f>
        <v>0</v>
      </c>
      <c r="E123" s="197">
        <f>SUM(E104:E122)</f>
        <v>0</v>
      </c>
      <c r="F123" s="197">
        <f>SUM(F122:F122)</f>
        <v>0</v>
      </c>
      <c r="G123" s="43">
        <f t="shared" ref="G123:P123" si="40">SUM(G104:G122)</f>
        <v>0</v>
      </c>
      <c r="H123" s="43">
        <f t="shared" si="40"/>
        <v>0</v>
      </c>
      <c r="I123" s="43">
        <f t="shared" si="40"/>
        <v>0</v>
      </c>
      <c r="J123" s="43">
        <f t="shared" si="40"/>
        <v>0</v>
      </c>
      <c r="K123" s="43">
        <f t="shared" si="40"/>
        <v>0</v>
      </c>
      <c r="L123" s="43">
        <f t="shared" si="40"/>
        <v>0</v>
      </c>
      <c r="M123" s="43">
        <f t="shared" si="40"/>
        <v>0</v>
      </c>
      <c r="N123" s="43">
        <f t="shared" si="40"/>
        <v>0</v>
      </c>
      <c r="O123" s="44">
        <f t="shared" si="40"/>
        <v>0</v>
      </c>
      <c r="P123" s="45">
        <f t="shared" si="40"/>
        <v>0</v>
      </c>
    </row>
    <row r="124" spans="1:16" s="188" customFormat="1" hidden="1"/>
    <row r="125" spans="1:16" hidden="1"/>
    <row r="126" spans="1:16" ht="12" hidden="1" thickBot="1">
      <c r="B126" s="33" t="s">
        <v>60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hidden="1">
      <c r="A127" s="1"/>
      <c r="B127" s="58"/>
      <c r="C127" s="63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ref="O127:O129" si="41">SUM(F127:N127)</f>
        <v>0</v>
      </c>
      <c r="P127" s="195">
        <f t="shared" ref="P127:P129" si="42">(D127*$D$3)+(E127*$E$3)+(F127*$F$3)+(G127*$G$3)+(H127*$H$3)+(I127*$I$3)+(J127*$J$3)+(K127*$K$3)+(L127*$L$3)+(M127*$M$3)+(N127*$N$3)</f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ref="O128" si="43">SUM(F128:N128)</f>
        <v>0</v>
      </c>
      <c r="P128" s="195">
        <f t="shared" si="42"/>
        <v>0</v>
      </c>
    </row>
    <row r="129" spans="1:16" s="30" customFormat="1" hidden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 t="shared" si="41"/>
        <v>0</v>
      </c>
      <c r="P129" s="195">
        <f t="shared" si="42"/>
        <v>0</v>
      </c>
    </row>
    <row r="130" spans="1:16" ht="12" hidden="1" thickBot="1">
      <c r="A130" s="38"/>
      <c r="B130" s="39" t="s">
        <v>21</v>
      </c>
      <c r="C130" s="39">
        <f>SUM(C129:C129)</f>
        <v>0</v>
      </c>
      <c r="D130" s="39">
        <f>SUM(D127:D129)</f>
        <v>0</v>
      </c>
      <c r="E130" s="39">
        <f>SUM(E127:E129)</f>
        <v>0</v>
      </c>
      <c r="F130" s="39">
        <f>SUM(F129:F129)</f>
        <v>0</v>
      </c>
      <c r="G130" s="43">
        <f t="shared" ref="G130:P130" si="44">SUM(G127:G129)</f>
        <v>0</v>
      </c>
      <c r="H130" s="43">
        <f t="shared" si="44"/>
        <v>0</v>
      </c>
      <c r="I130" s="43">
        <f t="shared" si="44"/>
        <v>0</v>
      </c>
      <c r="J130" s="43">
        <f t="shared" si="44"/>
        <v>0</v>
      </c>
      <c r="K130" s="43">
        <f t="shared" si="44"/>
        <v>0</v>
      </c>
      <c r="L130" s="43">
        <f t="shared" si="44"/>
        <v>0</v>
      </c>
      <c r="M130" s="43">
        <f t="shared" si="44"/>
        <v>0</v>
      </c>
      <c r="N130" s="43">
        <f t="shared" si="44"/>
        <v>0</v>
      </c>
      <c r="O130" s="44">
        <f t="shared" si="44"/>
        <v>0</v>
      </c>
      <c r="P130" s="45">
        <f t="shared" si="44"/>
        <v>0</v>
      </c>
    </row>
    <row r="131" spans="1:16" hidden="1"/>
    <row r="132" spans="1:16" s="188" customFormat="1"/>
    <row r="133" spans="1:16" s="188" customFormat="1" ht="12" thickBot="1">
      <c r="B133" s="190" t="s">
        <v>47</v>
      </c>
      <c r="C133" s="190"/>
      <c r="D133" s="190"/>
      <c r="E133" s="190"/>
      <c r="F133" s="191"/>
      <c r="G133" s="191"/>
      <c r="H133" s="191"/>
      <c r="I133" s="191"/>
      <c r="J133" s="191"/>
      <c r="K133" s="191"/>
      <c r="L133" s="191"/>
      <c r="M133" s="191"/>
      <c r="N133" s="191"/>
      <c r="O133" s="192"/>
      <c r="P133" s="192"/>
    </row>
    <row r="134" spans="1:16" s="189" customFormat="1">
      <c r="A134" s="188"/>
      <c r="B134" s="187" t="s">
        <v>97</v>
      </c>
      <c r="C134" s="63"/>
      <c r="D134" s="193"/>
      <c r="E134" s="193"/>
      <c r="F134" s="194"/>
      <c r="G134" s="180">
        <v>124</v>
      </c>
      <c r="H134" s="181"/>
      <c r="I134" s="182"/>
      <c r="J134" s="181"/>
      <c r="K134" s="180">
        <v>8</v>
      </c>
      <c r="L134" s="183"/>
      <c r="M134" s="180"/>
      <c r="N134" s="181"/>
      <c r="O134" s="184">
        <f t="shared" ref="O134:O136" si="45">SUM(F134:N134)</f>
        <v>132</v>
      </c>
      <c r="P134" s="195">
        <f t="shared" ref="P134:P136" si="46">(D134*$D$3)+(E134*$E$3)+(F134*$F$3)+(G134*$G$3)+(H134*$H$3)+(I134*$I$3)+(J134*$J$3)+(K134*$K$3)+(L134*$L$3)+(M134*$M$3)+(N134*$N$3)</f>
        <v>39</v>
      </c>
    </row>
    <row r="135" spans="1:16" s="189" customFormat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45"/>
        <v>0</v>
      </c>
      <c r="P135" s="195">
        <f t="shared" si="46"/>
        <v>0</v>
      </c>
    </row>
    <row r="136" spans="1:16" s="189" customFormat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45"/>
        <v>0</v>
      </c>
      <c r="P136" s="195">
        <f t="shared" si="46"/>
        <v>0</v>
      </c>
    </row>
    <row r="137" spans="1:16" s="188" customFormat="1" ht="12" thickBot="1">
      <c r="A137" s="196"/>
      <c r="B137" s="197" t="s">
        <v>21</v>
      </c>
      <c r="C137" s="197">
        <f>SUM(C136:C136)</f>
        <v>0</v>
      </c>
      <c r="D137" s="197">
        <f>SUM(D134:D136)</f>
        <v>0</v>
      </c>
      <c r="E137" s="197">
        <f>SUM(E134:E136)</f>
        <v>0</v>
      </c>
      <c r="F137" s="197">
        <f>SUM(F136:F136)</f>
        <v>0</v>
      </c>
      <c r="G137" s="43">
        <f t="shared" ref="G137:P137" si="47">SUM(G134:G136)</f>
        <v>124</v>
      </c>
      <c r="H137" s="43">
        <f t="shared" si="47"/>
        <v>0</v>
      </c>
      <c r="I137" s="43">
        <f t="shared" si="47"/>
        <v>0</v>
      </c>
      <c r="J137" s="43">
        <f t="shared" si="47"/>
        <v>0</v>
      </c>
      <c r="K137" s="43">
        <f t="shared" si="47"/>
        <v>8</v>
      </c>
      <c r="L137" s="43">
        <f t="shared" si="47"/>
        <v>0</v>
      </c>
      <c r="M137" s="43">
        <f t="shared" si="47"/>
        <v>0</v>
      </c>
      <c r="N137" s="43">
        <f t="shared" si="47"/>
        <v>0</v>
      </c>
      <c r="O137" s="44">
        <f t="shared" si="47"/>
        <v>132</v>
      </c>
      <c r="P137" s="45">
        <f t="shared" si="47"/>
        <v>39</v>
      </c>
    </row>
    <row r="138" spans="1:16" s="188" customFormat="1"/>
    <row r="140" spans="1:16" ht="12" thickBot="1">
      <c r="B140" s="33" t="s">
        <v>53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t="11.25" customHeight="1">
      <c r="A141" s="1"/>
      <c r="B141" s="58" t="s">
        <v>111</v>
      </c>
      <c r="C141" s="51"/>
      <c r="D141" s="52"/>
      <c r="E141" s="52"/>
      <c r="F141" s="53">
        <v>1</v>
      </c>
      <c r="G141" s="59"/>
      <c r="H141" s="60"/>
      <c r="I141" s="61"/>
      <c r="J141" s="60"/>
      <c r="K141" s="59"/>
      <c r="L141" s="62"/>
      <c r="M141" s="59"/>
      <c r="N141" s="60"/>
      <c r="O141" s="36">
        <f t="shared" ref="O141:O149" si="48">SUM(F141:N141)</f>
        <v>1</v>
      </c>
      <c r="P141" s="195">
        <f t="shared" ref="P141:P149" si="49">(D141*$D$3)+(E141*$E$3)+(F141*$F$3)+(G141*$G$3)+(H141*$H$3)+(I141*$I$3)+(J141*$J$3)+(K141*$K$3)+(L141*$L$3)+(M141*$M$3)+(N141*$N$3)</f>
        <v>0.1</v>
      </c>
    </row>
    <row r="142" spans="1:16" s="189" customFormat="1" ht="11.25" customHeight="1">
      <c r="A142" s="188"/>
      <c r="B142" s="187" t="s">
        <v>64</v>
      </c>
      <c r="C142" s="51"/>
      <c r="D142" s="193"/>
      <c r="E142" s="193"/>
      <c r="F142" s="194">
        <v>2</v>
      </c>
      <c r="G142" s="180">
        <v>140</v>
      </c>
      <c r="H142" s="181"/>
      <c r="I142" s="182"/>
      <c r="J142" s="181"/>
      <c r="K142" s="180"/>
      <c r="L142" s="183"/>
      <c r="M142" s="180"/>
      <c r="N142" s="181"/>
      <c r="O142" s="184">
        <f t="shared" si="48"/>
        <v>142</v>
      </c>
      <c r="P142" s="195">
        <f t="shared" si="49"/>
        <v>35.200000000000003</v>
      </c>
    </row>
    <row r="143" spans="1:16" s="189" customFormat="1" ht="11.25" customHeight="1">
      <c r="A143" s="188"/>
      <c r="B143" s="187" t="s">
        <v>112</v>
      </c>
      <c r="C143" s="51"/>
      <c r="D143" s="193"/>
      <c r="E143" s="193"/>
      <c r="F143" s="194"/>
      <c r="G143" s="180">
        <v>110</v>
      </c>
      <c r="H143" s="181"/>
      <c r="I143" s="182">
        <v>20</v>
      </c>
      <c r="J143" s="181"/>
      <c r="K143" s="180"/>
      <c r="L143" s="183"/>
      <c r="M143" s="180"/>
      <c r="N143" s="181"/>
      <c r="O143" s="184">
        <f t="shared" si="48"/>
        <v>130</v>
      </c>
      <c r="P143" s="195">
        <f t="shared" si="49"/>
        <v>37.5</v>
      </c>
    </row>
    <row r="144" spans="1:16" s="189" customFormat="1" ht="11.25" customHeight="1">
      <c r="A144" s="188"/>
      <c r="B144" s="187" t="s">
        <v>113</v>
      </c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>
        <v>3</v>
      </c>
      <c r="O144" s="184">
        <f t="shared" si="48"/>
        <v>3</v>
      </c>
      <c r="P144" s="195">
        <f t="shared" si="49"/>
        <v>6</v>
      </c>
    </row>
    <row r="145" spans="1:16" s="189" customFormat="1" ht="11.25" customHeight="1">
      <c r="A145" s="188"/>
      <c r="B145" s="187" t="s">
        <v>114</v>
      </c>
      <c r="C145" s="51"/>
      <c r="D145" s="193"/>
      <c r="E145" s="193"/>
      <c r="F145" s="194"/>
      <c r="G145" s="180"/>
      <c r="H145" s="181"/>
      <c r="I145" s="182"/>
      <c r="J145" s="181"/>
      <c r="K145" s="180"/>
      <c r="L145" s="183"/>
      <c r="M145" s="180"/>
      <c r="N145" s="181">
        <v>18</v>
      </c>
      <c r="O145" s="184">
        <f t="shared" si="48"/>
        <v>18</v>
      </c>
      <c r="P145" s="195">
        <f t="shared" si="49"/>
        <v>36</v>
      </c>
    </row>
    <row r="146" spans="1:16" s="189" customFormat="1" ht="11.25" customHeight="1">
      <c r="A146" s="188"/>
      <c r="B146" s="187" t="s">
        <v>65</v>
      </c>
      <c r="C146" s="51"/>
      <c r="D146" s="193"/>
      <c r="E146" s="193"/>
      <c r="F146" s="194"/>
      <c r="G146" s="180">
        <v>65</v>
      </c>
      <c r="H146" s="181"/>
      <c r="I146" s="182">
        <v>12</v>
      </c>
      <c r="J146" s="181">
        <v>2</v>
      </c>
      <c r="K146" s="180">
        <v>15</v>
      </c>
      <c r="L146" s="183">
        <v>9</v>
      </c>
      <c r="M146" s="180"/>
      <c r="N146" s="181">
        <v>65</v>
      </c>
      <c r="O146" s="184">
        <f t="shared" si="48"/>
        <v>168</v>
      </c>
      <c r="P146" s="195">
        <f t="shared" si="49"/>
        <v>177.25</v>
      </c>
    </row>
    <row r="147" spans="1:16" s="189" customFormat="1" ht="11.25" customHeight="1">
      <c r="A147" s="188"/>
      <c r="B147" s="187"/>
      <c r="C147" s="51"/>
      <c r="D147" s="193"/>
      <c r="E147" s="193"/>
      <c r="F147" s="194"/>
      <c r="G147" s="180"/>
      <c r="H147" s="181"/>
      <c r="I147" s="182"/>
      <c r="J147" s="181"/>
      <c r="K147" s="180"/>
      <c r="L147" s="183"/>
      <c r="M147" s="180"/>
      <c r="N147" s="181"/>
      <c r="O147" s="184">
        <f t="shared" si="48"/>
        <v>0</v>
      </c>
      <c r="P147" s="195">
        <f t="shared" si="49"/>
        <v>0</v>
      </c>
    </row>
    <row r="148" spans="1:16" s="189" customFormat="1" ht="11.25" customHeight="1">
      <c r="A148" s="188"/>
      <c r="B148" s="187"/>
      <c r="C148" s="51"/>
      <c r="D148" s="193"/>
      <c r="E148" s="193"/>
      <c r="F148" s="194"/>
      <c r="G148" s="180"/>
      <c r="H148" s="181"/>
      <c r="I148" s="182"/>
      <c r="J148" s="181"/>
      <c r="K148" s="180"/>
      <c r="L148" s="183"/>
      <c r="M148" s="180"/>
      <c r="N148" s="181"/>
      <c r="O148" s="184">
        <f t="shared" si="48"/>
        <v>0</v>
      </c>
      <c r="P148" s="195">
        <f t="shared" si="49"/>
        <v>0</v>
      </c>
    </row>
    <row r="149" spans="1:16" s="30" customFormat="1" ht="11.25" customHeight="1">
      <c r="A149" s="1"/>
      <c r="B149" s="58"/>
      <c r="C149" s="51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 t="shared" si="48"/>
        <v>0</v>
      </c>
      <c r="P149" s="195">
        <f t="shared" si="49"/>
        <v>0</v>
      </c>
    </row>
    <row r="150" spans="1:16" ht="12" thickBot="1">
      <c r="A150" s="38"/>
      <c r="B150" s="39" t="s">
        <v>21</v>
      </c>
      <c r="C150" s="39">
        <f t="shared" ref="C150:P150" si="50">SUM(C141:C149)</f>
        <v>0</v>
      </c>
      <c r="D150" s="39">
        <f t="shared" si="50"/>
        <v>0</v>
      </c>
      <c r="E150" s="39">
        <f t="shared" si="50"/>
        <v>0</v>
      </c>
      <c r="F150" s="39">
        <f t="shared" si="50"/>
        <v>3</v>
      </c>
      <c r="G150" s="43">
        <f t="shared" si="50"/>
        <v>315</v>
      </c>
      <c r="H150" s="43">
        <f t="shared" si="50"/>
        <v>0</v>
      </c>
      <c r="I150" s="43">
        <f t="shared" si="50"/>
        <v>32</v>
      </c>
      <c r="J150" s="43">
        <f t="shared" si="50"/>
        <v>2</v>
      </c>
      <c r="K150" s="43">
        <f t="shared" si="50"/>
        <v>15</v>
      </c>
      <c r="L150" s="43">
        <f t="shared" si="50"/>
        <v>9</v>
      </c>
      <c r="M150" s="43">
        <f t="shared" si="50"/>
        <v>0</v>
      </c>
      <c r="N150" s="43">
        <f t="shared" si="50"/>
        <v>86</v>
      </c>
      <c r="O150" s="44">
        <f t="shared" si="50"/>
        <v>462</v>
      </c>
      <c r="P150" s="45">
        <f t="shared" si="50"/>
        <v>292.05</v>
      </c>
    </row>
    <row r="151" spans="1:16" ht="11.25" customHeight="1">
      <c r="A151" s="38"/>
      <c r="B151" s="54"/>
      <c r="C151" s="54"/>
      <c r="D151" s="54"/>
      <c r="E151" s="54"/>
      <c r="F151" s="54"/>
      <c r="G151" s="55"/>
      <c r="H151" s="55"/>
      <c r="I151" s="55"/>
      <c r="J151" s="55"/>
      <c r="K151" s="55"/>
      <c r="L151" s="55"/>
      <c r="M151" s="55"/>
      <c r="N151" s="55"/>
      <c r="O151" s="56"/>
      <c r="P151" s="57"/>
    </row>
    <row r="152" spans="1:16" ht="11.25" customHeight="1"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</row>
    <row r="153" spans="1:16" ht="12" thickBot="1">
      <c r="B153" s="33" t="s">
        <v>103</v>
      </c>
      <c r="C153" s="33"/>
      <c r="D153" s="33"/>
      <c r="E153" s="33"/>
      <c r="F153" s="34"/>
      <c r="G153" s="34"/>
      <c r="H153" s="34"/>
      <c r="I153" s="34"/>
      <c r="J153" s="34"/>
      <c r="K153" s="34"/>
      <c r="L153" s="34"/>
      <c r="M153" s="34"/>
      <c r="N153" s="34"/>
      <c r="O153" s="35"/>
      <c r="P153" s="35"/>
    </row>
    <row r="154" spans="1:16" s="30" customFormat="1">
      <c r="A154" s="1"/>
      <c r="B154" s="58" t="s">
        <v>97</v>
      </c>
      <c r="C154" s="51"/>
      <c r="D154" s="52"/>
      <c r="E154" s="52"/>
      <c r="F154" s="53"/>
      <c r="G154" s="59">
        <v>1</v>
      </c>
      <c r="H154" s="60"/>
      <c r="I154" s="61"/>
      <c r="J154" s="60"/>
      <c r="K154" s="59">
        <v>6</v>
      </c>
      <c r="L154" s="62"/>
      <c r="M154" s="59"/>
      <c r="N154" s="60"/>
      <c r="O154" s="36">
        <f>SUM(F154:N154)</f>
        <v>7</v>
      </c>
      <c r="P154" s="195">
        <f t="shared" ref="P154:P156" si="51">(D154*$D$3)+(E154*$E$3)+(F154*$F$3)+(G154*$G$3)+(H154*$H$3)+(I154*$I$3)+(J154*$J$3)+(K154*$K$3)+(L154*$L$3)+(M154*$M$3)+(N154*$N$3)</f>
        <v>6.25</v>
      </c>
    </row>
    <row r="155" spans="1:16" s="30" customFormat="1">
      <c r="A155" s="1"/>
      <c r="B155" s="58"/>
      <c r="C155" s="51"/>
      <c r="D155" s="52"/>
      <c r="E155" s="52"/>
      <c r="F155" s="53"/>
      <c r="G155" s="59"/>
      <c r="H155" s="60"/>
      <c r="I155" s="61"/>
      <c r="J155" s="60"/>
      <c r="K155" s="59"/>
      <c r="L155" s="62"/>
      <c r="M155" s="59"/>
      <c r="N155" s="60"/>
      <c r="O155" s="36">
        <f>SUM(F155:N155)</f>
        <v>0</v>
      </c>
      <c r="P155" s="195">
        <f t="shared" si="51"/>
        <v>0</v>
      </c>
    </row>
    <row r="156" spans="1:16" s="30" customFormat="1">
      <c r="A156" s="1"/>
      <c r="B156" s="58"/>
      <c r="C156" s="51"/>
      <c r="D156" s="52"/>
      <c r="E156" s="52"/>
      <c r="F156" s="53"/>
      <c r="G156" s="59"/>
      <c r="H156" s="60"/>
      <c r="I156" s="61"/>
      <c r="J156" s="60"/>
      <c r="K156" s="59"/>
      <c r="L156" s="62"/>
      <c r="M156" s="59"/>
      <c r="N156" s="60"/>
      <c r="O156" s="36">
        <f>SUM(F156:N156)</f>
        <v>0</v>
      </c>
      <c r="P156" s="195">
        <f t="shared" si="51"/>
        <v>0</v>
      </c>
    </row>
    <row r="157" spans="1:16" ht="12" thickBot="1">
      <c r="A157" s="38"/>
      <c r="B157" s="39" t="s">
        <v>21</v>
      </c>
      <c r="C157" s="39">
        <f t="shared" ref="C157:O157" si="52">SUM(C154:C156)</f>
        <v>0</v>
      </c>
      <c r="D157" s="39">
        <f t="shared" si="52"/>
        <v>0</v>
      </c>
      <c r="E157" s="39">
        <f t="shared" si="52"/>
        <v>0</v>
      </c>
      <c r="F157" s="39">
        <f t="shared" si="52"/>
        <v>0</v>
      </c>
      <c r="G157" s="43">
        <f t="shared" si="52"/>
        <v>1</v>
      </c>
      <c r="H157" s="43">
        <f t="shared" si="52"/>
        <v>0</v>
      </c>
      <c r="I157" s="43">
        <f t="shared" si="52"/>
        <v>0</v>
      </c>
      <c r="J157" s="43">
        <f t="shared" si="52"/>
        <v>0</v>
      </c>
      <c r="K157" s="43">
        <f t="shared" si="52"/>
        <v>6</v>
      </c>
      <c r="L157" s="43">
        <f t="shared" si="52"/>
        <v>0</v>
      </c>
      <c r="M157" s="43">
        <f t="shared" si="52"/>
        <v>0</v>
      </c>
      <c r="N157" s="43">
        <f t="shared" si="52"/>
        <v>0</v>
      </c>
      <c r="O157" s="44">
        <f t="shared" si="52"/>
        <v>7</v>
      </c>
      <c r="P157" s="45">
        <f>SUM(P154:P156)</f>
        <v>6.25</v>
      </c>
    </row>
    <row r="158" spans="1:16" ht="12.75">
      <c r="B158" s="2"/>
      <c r="C158" s="2"/>
      <c r="D158" s="2"/>
      <c r="E158" s="2"/>
      <c r="F158" s="47"/>
      <c r="G158" s="47"/>
      <c r="H158" s="47"/>
      <c r="I158" s="47"/>
      <c r="J158" s="47"/>
      <c r="K158" s="47"/>
      <c r="L158" s="47"/>
      <c r="M158" s="47"/>
      <c r="N158" s="47"/>
      <c r="O158" s="2"/>
      <c r="P158" s="2"/>
    </row>
    <row r="159" spans="1:16">
      <c r="M159" s="48" t="s">
        <v>21</v>
      </c>
      <c r="O159" s="49">
        <f>O157+O150+O137+O130+O123+O100+O71+O65+O58+O50+O43+O34+O27+O16+O10</f>
        <v>4380</v>
      </c>
      <c r="P159" s="50">
        <f>P157+P150+P137+P130+P123+P100+P71+P65+P58+P50+P43+P34+P27+P16+P10</f>
        <v>1622.0500000000002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1:O32 O23:O25 O21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94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48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48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B26" sqref="B26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33</v>
      </c>
      <c r="B2" s="201" t="s">
        <v>23</v>
      </c>
      <c r="C2" s="201" t="s">
        <v>24</v>
      </c>
      <c r="D2" s="199"/>
    </row>
    <row r="3" spans="1:4" ht="15">
      <c r="A3" s="202"/>
      <c r="B3" s="202"/>
      <c r="C3" s="202"/>
      <c r="D3" s="203"/>
    </row>
    <row r="4" spans="1:4" ht="15">
      <c r="A4" s="204" t="s">
        <v>59</v>
      </c>
      <c r="B4" s="211">
        <f>SUM(Botswana!O13)</f>
        <v>53</v>
      </c>
      <c r="C4" s="208">
        <f>SUM(Botswana!P13)</f>
        <v>9.5</v>
      </c>
      <c r="D4" s="203"/>
    </row>
    <row r="5" spans="1:4" ht="15">
      <c r="A5" s="204" t="s">
        <v>117</v>
      </c>
      <c r="B5" s="206">
        <f>SUM(Ghana!O18)</f>
        <v>130</v>
      </c>
      <c r="C5" s="207">
        <f>SUM(Ghana!P18)</f>
        <v>13</v>
      </c>
      <c r="D5" s="203"/>
    </row>
    <row r="6" spans="1:4" ht="15" hidden="1">
      <c r="A6" s="204" t="s">
        <v>50</v>
      </c>
      <c r="B6" s="206">
        <f>SUM('Ivory Coast'!O14)</f>
        <v>0</v>
      </c>
      <c r="C6" s="207">
        <f>SUM('Ivory Coast'!P14)</f>
        <v>0</v>
      </c>
      <c r="D6" s="203"/>
    </row>
    <row r="7" spans="1:4" ht="15" hidden="1">
      <c r="A7" s="204" t="s">
        <v>25</v>
      </c>
      <c r="B7" s="212">
        <f>SUM(Kenya!O36)</f>
        <v>0</v>
      </c>
      <c r="C7" s="207">
        <f>SUM(Kenya!P36)</f>
        <v>0</v>
      </c>
      <c r="D7" s="203"/>
    </row>
    <row r="8" spans="1:4" ht="15" hidden="1">
      <c r="A8" s="204" t="s">
        <v>55</v>
      </c>
      <c r="B8" s="209">
        <f>SUM(Malawi!O11)</f>
        <v>0</v>
      </c>
      <c r="C8" s="210">
        <f>SUM(Malawi!P11)</f>
        <v>0</v>
      </c>
      <c r="D8" s="203"/>
    </row>
    <row r="9" spans="1:4" ht="15" hidden="1">
      <c r="A9" s="204" t="s">
        <v>26</v>
      </c>
      <c r="B9" s="205">
        <f>SUM(Mauritius!O31)</f>
        <v>0</v>
      </c>
      <c r="C9" s="210">
        <f>SUM(Mauritius!P31)</f>
        <v>0</v>
      </c>
      <c r="D9" s="203"/>
    </row>
    <row r="10" spans="1:4" ht="15">
      <c r="A10" s="204" t="s">
        <v>34</v>
      </c>
      <c r="B10" s="211">
        <f>SUM(Nigeria!O35)</f>
        <v>176</v>
      </c>
      <c r="C10" s="208">
        <f>SUM(Nigeria!P35)</f>
        <v>114.5</v>
      </c>
      <c r="D10" s="203"/>
    </row>
    <row r="11" spans="1:4" ht="15">
      <c r="A11" s="204" t="s">
        <v>27</v>
      </c>
      <c r="B11" s="212">
        <f>SUM('South Africa'!O159)</f>
        <v>4380</v>
      </c>
      <c r="C11" s="207">
        <f>SUM('South Africa'!P159)</f>
        <v>1622.0500000000002</v>
      </c>
      <c r="D11" s="203"/>
    </row>
    <row r="12" spans="1:4" ht="15" hidden="1">
      <c r="A12" s="204" t="s">
        <v>39</v>
      </c>
      <c r="B12" s="211">
        <f>SUM(Togo!O12)</f>
        <v>0</v>
      </c>
      <c r="C12" s="208">
        <f>SUM(Togo!P12)</f>
        <v>0</v>
      </c>
      <c r="D12" s="203"/>
    </row>
    <row r="13" spans="1:4" ht="15" hidden="1">
      <c r="A13" s="204" t="s">
        <v>46</v>
      </c>
      <c r="B13" s="206">
        <f>SUM(Zambia!O12)</f>
        <v>0</v>
      </c>
      <c r="C13" s="207">
        <f>SUM(Zambia!P12)</f>
        <v>0</v>
      </c>
      <c r="D13" s="203"/>
    </row>
    <row r="14" spans="1:4" ht="15">
      <c r="A14" s="213"/>
      <c r="B14" s="211"/>
      <c r="C14" s="208"/>
      <c r="D14" s="203"/>
    </row>
    <row r="15" spans="1:4" ht="15">
      <c r="A15" s="214" t="s">
        <v>28</v>
      </c>
      <c r="B15" s="215">
        <f>SUM(B4:B14)</f>
        <v>4739</v>
      </c>
      <c r="C15" s="215">
        <f>SUM(C4:C14)</f>
        <v>1759.0500000000002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93</v>
      </c>
      <c r="D23" s="74"/>
    </row>
    <row r="24" spans="1:5">
      <c r="A24" s="74" t="s">
        <v>92</v>
      </c>
      <c r="B24" s="74">
        <v>4520</v>
      </c>
      <c r="D24" s="74"/>
      <c r="E24" s="74"/>
    </row>
    <row r="25" spans="1:5">
      <c r="A25" s="74" t="s">
        <v>81</v>
      </c>
      <c r="B25" s="74">
        <v>2100</v>
      </c>
      <c r="D25" s="74"/>
      <c r="E25" s="74"/>
    </row>
    <row r="26" spans="1:5">
      <c r="A26" s="74" t="s">
        <v>82</v>
      </c>
      <c r="B26" s="74">
        <f>B15</f>
        <v>4739</v>
      </c>
      <c r="D26" s="74"/>
      <c r="E26" s="74"/>
    </row>
    <row r="27" spans="1:5">
      <c r="A27" s="74" t="s">
        <v>83</v>
      </c>
      <c r="B27" s="216"/>
      <c r="C27" s="216"/>
      <c r="D27" s="216"/>
      <c r="E27" s="216"/>
    </row>
    <row r="28" spans="1:5">
      <c r="A28" s="74" t="s">
        <v>84</v>
      </c>
      <c r="B28" s="216"/>
      <c r="D28" s="74"/>
    </row>
    <row r="29" spans="1:5">
      <c r="A29" s="74" t="s">
        <v>85</v>
      </c>
      <c r="B29" s="216"/>
      <c r="D29" s="74"/>
    </row>
    <row r="30" spans="1:5">
      <c r="A30" s="74" t="s">
        <v>86</v>
      </c>
      <c r="B30" s="216"/>
      <c r="D30" s="74"/>
    </row>
    <row r="31" spans="1:5">
      <c r="A31" s="74" t="s">
        <v>87</v>
      </c>
      <c r="B31" s="216"/>
      <c r="D31" s="74"/>
    </row>
    <row r="32" spans="1:5">
      <c r="A32" s="74" t="s">
        <v>88</v>
      </c>
      <c r="B32" s="216"/>
    </row>
    <row r="33" spans="1:2">
      <c r="A33" s="74" t="s">
        <v>89</v>
      </c>
      <c r="B33" s="216"/>
    </row>
    <row r="34" spans="1:2">
      <c r="A34" s="74" t="s">
        <v>90</v>
      </c>
      <c r="B34" s="216"/>
    </row>
    <row r="35" spans="1:2">
      <c r="A35" s="74" t="s">
        <v>91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9" workbookViewId="0">
      <selection activeCell="K33" sqref="K33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2021-04-30T21:21:21Z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