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reedelsevier-my.sharepoint.com/personal/mahadejx_legal_regn_net/Documents/Bbt/Score Sheets/2020/"/>
    </mc:Choice>
  </mc:AlternateContent>
  <xr:revisionPtr revIDLastSave="954" documentId="8_{2B5C1C91-775D-404A-8E8F-42F6469FFA84}" xr6:coauthVersionLast="45" xr6:coauthVersionMax="45" xr10:uidLastSave="{1E508058-B583-4AD7-A61D-653B521578CC}"/>
  <bookViews>
    <workbookView xWindow="-108" yWindow="-108" windowWidth="23256" windowHeight="12252" tabRatio="875" firstSheet="1" activeTab="1" xr2:uid="{00000000-000D-0000-FFFF-FFFF00000000}"/>
  </bookViews>
  <sheets>
    <sheet name="Botswana" sheetId="11" state="hidden" r:id="rId1"/>
    <sheet name="Ivory Coast" sheetId="14" r:id="rId2"/>
    <sheet name="Kenya" sheetId="10" r:id="rId3"/>
    <sheet name="Mauritius" sheetId="8" r:id="rId4"/>
    <sheet name="Nigeria" sheetId="18" r:id="rId5"/>
    <sheet name="South Africa" sheetId="19" r:id="rId6"/>
    <sheet name="Togo" sheetId="12" state="hidden" r:id="rId7"/>
    <sheet name="Tanzania" sheetId="16" r:id="rId8"/>
    <sheet name="Zambia" sheetId="17" r:id="rId9"/>
    <sheet name="Zimbabwe" sheetId="20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3">[1]Malawi!#REF!</definedName>
    <definedName name="Excel_BuiltIn_Print_Area_1" localSheetId="4">[1]Malawi!#REF!</definedName>
    <definedName name="Excel_BuiltIn_Print_Area_1" localSheetId="10">[2]Malawi!#REF!</definedName>
    <definedName name="Excel_BuiltIn_Print_Area_1" localSheetId="7">[1]Malawi!#REF!</definedName>
    <definedName name="Excel_BuiltIn_Print_Area_1" localSheetId="8">[1]Malawi!#REF!</definedName>
    <definedName name="Excel_BuiltIn_Print_Area_1" localSheetId="9">[1]Malawi!#REF!</definedName>
    <definedName name="Excel_BuiltIn_Print_Area_1">[1]Malawi!#REF!</definedName>
    <definedName name="_xlnm.Print_Area" localSheetId="3">Mauritius!#REF!</definedName>
    <definedName name="_xlnm.Print_Area" localSheetId="4">Nigeria!#REF!</definedName>
    <definedName name="_xlnm.Print_Area" localSheetId="5">'South Africa'!#REF!</definedName>
    <definedName name="_xlnm.Print_Area" localSheetId="6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7" i="19" l="1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P55" i="8"/>
  <c r="O55" i="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46" i="8"/>
  <c r="O46" i="8"/>
  <c r="P45" i="8"/>
  <c r="O45" i="8"/>
  <c r="P44" i="8"/>
  <c r="O44" i="8"/>
  <c r="F163" i="19" l="1"/>
  <c r="M124" i="19"/>
  <c r="L124" i="19"/>
  <c r="K124" i="19"/>
  <c r="J124" i="19"/>
  <c r="I124" i="19"/>
  <c r="H124" i="19"/>
  <c r="G124" i="19"/>
  <c r="F124" i="19"/>
  <c r="N124" i="19"/>
  <c r="P214" i="19"/>
  <c r="O214" i="19"/>
  <c r="P213" i="19"/>
  <c r="O213" i="19"/>
  <c r="P212" i="19"/>
  <c r="O212" i="19"/>
  <c r="P211" i="19"/>
  <c r="O211" i="19"/>
  <c r="P210" i="19"/>
  <c r="O210" i="19"/>
  <c r="P209" i="19"/>
  <c r="O209" i="19"/>
  <c r="P208" i="19"/>
  <c r="O208" i="19"/>
  <c r="P207" i="19"/>
  <c r="O207" i="19"/>
  <c r="P206" i="19"/>
  <c r="O206" i="19"/>
  <c r="P205" i="19"/>
  <c r="O205" i="19"/>
  <c r="O9" i="16"/>
  <c r="O8" i="10"/>
  <c r="O15" i="10"/>
  <c r="O30" i="19" l="1"/>
  <c r="P18" i="14"/>
  <c r="O18" i="14"/>
  <c r="P17" i="14"/>
  <c r="O17" i="14"/>
  <c r="P16" i="14"/>
  <c r="O16" i="14"/>
  <c r="P21" i="14"/>
  <c r="O21" i="14"/>
  <c r="P20" i="14"/>
  <c r="O20" i="14"/>
  <c r="P19" i="14"/>
  <c r="O19" i="14"/>
  <c r="P12" i="14"/>
  <c r="O12" i="14"/>
  <c r="P11" i="14"/>
  <c r="O11" i="14"/>
  <c r="P10" i="14"/>
  <c r="O10" i="14"/>
  <c r="P15" i="14"/>
  <c r="O15" i="14"/>
  <c r="P14" i="14"/>
  <c r="O14" i="14"/>
  <c r="P13" i="14"/>
  <c r="O13" i="14"/>
  <c r="P219" i="19" l="1"/>
  <c r="O219" i="19"/>
  <c r="P218" i="19"/>
  <c r="O218" i="19"/>
  <c r="P217" i="19"/>
  <c r="O217" i="19"/>
  <c r="P216" i="19"/>
  <c r="O216" i="19"/>
  <c r="P215" i="19"/>
  <c r="O215" i="19"/>
  <c r="P204" i="19"/>
  <c r="O204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32" i="19"/>
  <c r="O32" i="19"/>
  <c r="P31" i="19"/>
  <c r="O31" i="19"/>
  <c r="P30" i="19"/>
  <c r="P29" i="19"/>
  <c r="O29" i="19"/>
  <c r="O225" i="19"/>
  <c r="O56" i="19"/>
  <c r="O53" i="19"/>
  <c r="O40" i="19"/>
  <c r="O39" i="19"/>
  <c r="P53" i="19" l="1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P55" i="19"/>
  <c r="O55" i="19"/>
  <c r="P54" i="19"/>
  <c r="O54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107" i="19" l="1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110" i="19"/>
  <c r="O110" i="19"/>
  <c r="P109" i="19"/>
  <c r="O109" i="19"/>
  <c r="P108" i="19"/>
  <c r="O108" i="19"/>
  <c r="P97" i="19"/>
  <c r="O97" i="19"/>
  <c r="P96" i="19"/>
  <c r="O96" i="19"/>
  <c r="P115" i="19"/>
  <c r="O115" i="19"/>
  <c r="P114" i="19"/>
  <c r="O114" i="19"/>
  <c r="P113" i="19"/>
  <c r="O113" i="19"/>
  <c r="P112" i="19"/>
  <c r="O112" i="19"/>
  <c r="P111" i="19"/>
  <c r="O111" i="19"/>
  <c r="P118" i="19"/>
  <c r="O118" i="19"/>
  <c r="P117" i="19"/>
  <c r="O117" i="19"/>
  <c r="P116" i="19"/>
  <c r="O116" i="19"/>
  <c r="P95" i="19"/>
  <c r="O95" i="19"/>
  <c r="P121" i="19"/>
  <c r="O121" i="19"/>
  <c r="P120" i="19"/>
  <c r="O120" i="19"/>
  <c r="P122" i="19"/>
  <c r="O122" i="19"/>
  <c r="P132" i="19" l="1"/>
  <c r="O132" i="19"/>
  <c r="P131" i="19"/>
  <c r="O131" i="19"/>
  <c r="P130" i="19"/>
  <c r="O130" i="19"/>
  <c r="P129" i="19"/>
  <c r="O129" i="19"/>
  <c r="P136" i="19"/>
  <c r="O136" i="19"/>
  <c r="P135" i="19"/>
  <c r="O135" i="19"/>
  <c r="P134" i="19"/>
  <c r="O134" i="19"/>
  <c r="P133" i="19"/>
  <c r="O133" i="19"/>
  <c r="P138" i="19"/>
  <c r="O138" i="19"/>
  <c r="P137" i="19"/>
  <c r="O137" i="19"/>
  <c r="P17" i="18"/>
  <c r="O17" i="18"/>
  <c r="P16" i="18"/>
  <c r="O16" i="18"/>
  <c r="P19" i="18"/>
  <c r="O19" i="18"/>
  <c r="P18" i="18"/>
  <c r="O18" i="18"/>
  <c r="P20" i="18"/>
  <c r="O20" i="18"/>
  <c r="P11" i="17" l="1"/>
  <c r="P10" i="17"/>
  <c r="P9" i="17"/>
  <c r="P11" i="12"/>
  <c r="P10" i="12"/>
  <c r="P9" i="12"/>
  <c r="P128" i="19"/>
  <c r="P76" i="19"/>
  <c r="P75" i="19"/>
  <c r="P39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15" i="18"/>
  <c r="P10" i="18"/>
  <c r="P9" i="18"/>
  <c r="P8" i="18"/>
  <c r="P7" i="18"/>
  <c r="P72" i="8"/>
  <c r="P71" i="8"/>
  <c r="P70" i="8"/>
  <c r="P65" i="8"/>
  <c r="P64" i="8"/>
  <c r="P63" i="8"/>
  <c r="P62" i="8"/>
  <c r="P61" i="8"/>
  <c r="P60" i="8"/>
  <c r="P59" i="8"/>
  <c r="P58" i="8"/>
  <c r="P57" i="8"/>
  <c r="P56" i="8"/>
  <c r="P7" i="8"/>
  <c r="P9" i="20"/>
  <c r="P25" i="14"/>
  <c r="P24" i="14"/>
  <c r="P23" i="14"/>
  <c r="P22" i="14"/>
  <c r="P9" i="14"/>
  <c r="P10" i="16"/>
  <c r="P9" i="16"/>
  <c r="P12" i="11"/>
  <c r="P11" i="11"/>
  <c r="P10" i="11"/>
  <c r="P9" i="11"/>
  <c r="P8" i="11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89" i="19"/>
  <c r="P89" i="19"/>
  <c r="O90" i="19"/>
  <c r="P90" i="19"/>
  <c r="C91" i="19"/>
  <c r="D91" i="19"/>
  <c r="E91" i="19"/>
  <c r="F91" i="19"/>
  <c r="G91" i="19"/>
  <c r="H91" i="19"/>
  <c r="I91" i="19"/>
  <c r="J91" i="19"/>
  <c r="K91" i="19"/>
  <c r="L91" i="19"/>
  <c r="M91" i="19"/>
  <c r="N91" i="19"/>
  <c r="O119" i="19"/>
  <c r="P119" i="19"/>
  <c r="O123" i="19"/>
  <c r="P123" i="19"/>
  <c r="C124" i="19"/>
  <c r="D124" i="19"/>
  <c r="E124" i="19"/>
  <c r="P124" i="19" l="1"/>
  <c r="O124" i="19"/>
  <c r="O16" i="19"/>
  <c r="O10" i="19"/>
  <c r="P16" i="19"/>
  <c r="P10" i="19"/>
  <c r="P91" i="19"/>
  <c r="O91" i="19"/>
  <c r="P23" i="10" l="1"/>
  <c r="P22" i="10"/>
  <c r="P21" i="10"/>
  <c r="P16" i="10"/>
  <c r="P15" i="10"/>
  <c r="P10" i="10"/>
  <c r="P9" i="10"/>
  <c r="P227" i="19"/>
  <c r="P226" i="19"/>
  <c r="P225" i="19"/>
  <c r="P220" i="19"/>
  <c r="P203" i="19"/>
  <c r="P198" i="19"/>
  <c r="P197" i="19"/>
  <c r="P192" i="19"/>
  <c r="P191" i="19"/>
  <c r="P190" i="19"/>
  <c r="P185" i="19"/>
  <c r="P184" i="19"/>
  <c r="P183" i="19"/>
  <c r="P182" i="19"/>
  <c r="P181" i="19"/>
  <c r="P180" i="19"/>
  <c r="P179" i="19"/>
  <c r="P178" i="19"/>
  <c r="P177" i="19"/>
  <c r="P176" i="19"/>
  <c r="P175" i="19"/>
  <c r="P174" i="19"/>
  <c r="P173" i="19"/>
  <c r="P172" i="19"/>
  <c r="P171" i="19"/>
  <c r="P170" i="19"/>
  <c r="P169" i="19"/>
  <c r="P168" i="19"/>
  <c r="P167" i="19"/>
  <c r="P162" i="19"/>
  <c r="P161" i="19"/>
  <c r="P160" i="19"/>
  <c r="P159" i="19"/>
  <c r="P158" i="19"/>
  <c r="P157" i="19"/>
  <c r="P156" i="19"/>
  <c r="P155" i="19"/>
  <c r="P154" i="19"/>
  <c r="P153" i="19"/>
  <c r="P152" i="19"/>
  <c r="P151" i="19"/>
  <c r="P150" i="19"/>
  <c r="P145" i="19"/>
  <c r="P144" i="19"/>
  <c r="P139" i="19"/>
  <c r="P84" i="19"/>
  <c r="P83" i="19"/>
  <c r="P82" i="19"/>
  <c r="P81" i="19"/>
  <c r="P34" i="19"/>
  <c r="P33" i="19"/>
  <c r="P20" i="19"/>
  <c r="O20" i="19"/>
  <c r="O82" i="19" l="1"/>
  <c r="O60" i="8" l="1"/>
  <c r="O59" i="8"/>
  <c r="O58" i="8"/>
  <c r="O64" i="8"/>
  <c r="O63" i="8"/>
  <c r="O62" i="8"/>
  <c r="O61" i="8"/>
  <c r="O57" i="8"/>
  <c r="O56" i="8"/>
  <c r="O7" i="8"/>
  <c r="O151" i="19" l="1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O185" i="19"/>
  <c r="O184" i="19"/>
  <c r="O183" i="19"/>
  <c r="O182" i="19"/>
  <c r="O181" i="19"/>
  <c r="O180" i="19"/>
  <c r="O179" i="19"/>
  <c r="O178" i="19"/>
  <c r="O177" i="19"/>
  <c r="O176" i="19"/>
  <c r="O175" i="19"/>
  <c r="O174" i="19"/>
  <c r="O173" i="19"/>
  <c r="O172" i="19"/>
  <c r="O171" i="19"/>
  <c r="O170" i="19"/>
  <c r="O169" i="19"/>
  <c r="O168" i="19"/>
  <c r="O167" i="19"/>
  <c r="P186" i="19" l="1"/>
  <c r="O186" i="19"/>
  <c r="O83" i="19"/>
  <c r="O161" i="19" l="1"/>
  <c r="O160" i="19"/>
  <c r="O159" i="19"/>
  <c r="O158" i="19"/>
  <c r="O157" i="19"/>
  <c r="O156" i="19"/>
  <c r="O155" i="19"/>
  <c r="O154" i="19"/>
  <c r="O153" i="19"/>
  <c r="O152" i="19"/>
  <c r="O76" i="19" l="1"/>
  <c r="O75" i="19"/>
  <c r="E77" i="19"/>
  <c r="F77" i="19"/>
  <c r="G77" i="19"/>
  <c r="H77" i="19"/>
  <c r="I77" i="19"/>
  <c r="J77" i="19"/>
  <c r="K77" i="19"/>
  <c r="L77" i="19"/>
  <c r="M77" i="19"/>
  <c r="N77" i="19"/>
  <c r="E85" i="19"/>
  <c r="F85" i="19"/>
  <c r="G85" i="19"/>
  <c r="H85" i="19"/>
  <c r="I85" i="19"/>
  <c r="J85" i="19"/>
  <c r="K85" i="19"/>
  <c r="L85" i="19"/>
  <c r="M85" i="19"/>
  <c r="N85" i="19"/>
  <c r="O9" i="11" l="1"/>
  <c r="O10" i="11"/>
  <c r="O11" i="11"/>
  <c r="O191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3" i="4" s="1"/>
  <c r="O9" i="20"/>
  <c r="O11" i="20" s="1"/>
  <c r="B13" i="4" s="1"/>
  <c r="N199" i="19"/>
  <c r="M199" i="19"/>
  <c r="L199" i="19"/>
  <c r="K199" i="19"/>
  <c r="J199" i="19"/>
  <c r="I199" i="19"/>
  <c r="H199" i="19"/>
  <c r="G199" i="19"/>
  <c r="F199" i="19"/>
  <c r="E199" i="19"/>
  <c r="D199" i="19"/>
  <c r="C199" i="19"/>
  <c r="O198" i="19"/>
  <c r="N163" i="19"/>
  <c r="M163" i="19"/>
  <c r="L163" i="19"/>
  <c r="K163" i="19"/>
  <c r="J163" i="19"/>
  <c r="I163" i="19"/>
  <c r="H163" i="19"/>
  <c r="G163" i="19"/>
  <c r="E163" i="19"/>
  <c r="D163" i="19"/>
  <c r="C163" i="19"/>
  <c r="O162" i="19"/>
  <c r="O150" i="19"/>
  <c r="D77" i="19"/>
  <c r="C77" i="19"/>
  <c r="N221" i="19"/>
  <c r="M221" i="19"/>
  <c r="L221" i="19"/>
  <c r="K221" i="19"/>
  <c r="J221" i="19"/>
  <c r="I221" i="19"/>
  <c r="H221" i="19"/>
  <c r="G221" i="19"/>
  <c r="F221" i="19"/>
  <c r="E221" i="19"/>
  <c r="D221" i="19"/>
  <c r="C221" i="19"/>
  <c r="O220" i="19"/>
  <c r="O203" i="19"/>
  <c r="N228" i="19"/>
  <c r="M228" i="19"/>
  <c r="L228" i="19"/>
  <c r="K228" i="19"/>
  <c r="J228" i="19"/>
  <c r="I228" i="19"/>
  <c r="H228" i="19"/>
  <c r="G228" i="19"/>
  <c r="F228" i="19"/>
  <c r="E228" i="19"/>
  <c r="D228" i="19"/>
  <c r="C228" i="19"/>
  <c r="O227" i="19"/>
  <c r="O226" i="19"/>
  <c r="N193" i="19"/>
  <c r="M193" i="19"/>
  <c r="L193" i="19"/>
  <c r="K193" i="19"/>
  <c r="J193" i="19"/>
  <c r="I193" i="19"/>
  <c r="H193" i="19"/>
  <c r="G193" i="19"/>
  <c r="F193" i="19"/>
  <c r="E193" i="19"/>
  <c r="D193" i="19"/>
  <c r="C193" i="19"/>
  <c r="O192" i="19"/>
  <c r="O190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O145" i="19"/>
  <c r="O144" i="19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O139" i="19"/>
  <c r="O128" i="19"/>
  <c r="D85" i="19"/>
  <c r="C85" i="19"/>
  <c r="O84" i="19"/>
  <c r="O81" i="19"/>
  <c r="N35" i="19"/>
  <c r="M35" i="19"/>
  <c r="L35" i="19"/>
  <c r="K35" i="19"/>
  <c r="J35" i="19"/>
  <c r="I35" i="19"/>
  <c r="H35" i="19"/>
  <c r="G35" i="19"/>
  <c r="F35" i="19"/>
  <c r="E35" i="19"/>
  <c r="D35" i="19"/>
  <c r="C35" i="19"/>
  <c r="O34" i="19"/>
  <c r="O33" i="19"/>
  <c r="O7" i="18"/>
  <c r="O8" i="18"/>
  <c r="O9" i="18"/>
  <c r="O10" i="18"/>
  <c r="C11" i="18"/>
  <c r="D11" i="18"/>
  <c r="E11" i="18"/>
  <c r="F11" i="18"/>
  <c r="G11" i="18"/>
  <c r="H11" i="18"/>
  <c r="I11" i="18"/>
  <c r="J11" i="18"/>
  <c r="K11" i="18"/>
  <c r="L11" i="18"/>
  <c r="M11" i="18"/>
  <c r="N11" i="18"/>
  <c r="O15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66" i="8"/>
  <c r="N11" i="10"/>
  <c r="M11" i="10"/>
  <c r="L11" i="10"/>
  <c r="K11" i="10"/>
  <c r="J11" i="10"/>
  <c r="I11" i="10"/>
  <c r="H11" i="10"/>
  <c r="G11" i="10"/>
  <c r="F11" i="10"/>
  <c r="E11" i="10"/>
  <c r="D11" i="10"/>
  <c r="C11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O23" i="10"/>
  <c r="O22" i="10"/>
  <c r="O21" i="10"/>
  <c r="O9" i="10"/>
  <c r="O1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P18" i="16" s="1"/>
  <c r="C10" i="4" s="1"/>
  <c r="O11" i="16"/>
  <c r="O10" i="16"/>
  <c r="O24" i="14"/>
  <c r="O23" i="14"/>
  <c r="O25" i="14"/>
  <c r="N26" i="14"/>
  <c r="M26" i="14"/>
  <c r="L26" i="14"/>
  <c r="K26" i="14"/>
  <c r="J26" i="14"/>
  <c r="I26" i="14"/>
  <c r="H26" i="14"/>
  <c r="G26" i="14"/>
  <c r="F26" i="14"/>
  <c r="E26" i="14"/>
  <c r="D26" i="14"/>
  <c r="C26" i="14"/>
  <c r="O22" i="14"/>
  <c r="O9" i="14"/>
  <c r="O65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17" i="10"/>
  <c r="M17" i="10"/>
  <c r="L17" i="10"/>
  <c r="K17" i="10"/>
  <c r="J17" i="10"/>
  <c r="I17" i="10"/>
  <c r="H17" i="10"/>
  <c r="G17" i="10"/>
  <c r="F17" i="10"/>
  <c r="E17" i="10"/>
  <c r="D17" i="10"/>
  <c r="C17" i="10"/>
  <c r="O16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73" i="8"/>
  <c r="M73" i="8"/>
  <c r="L73" i="8"/>
  <c r="K73" i="8"/>
  <c r="J73" i="8"/>
  <c r="I73" i="8"/>
  <c r="H73" i="8"/>
  <c r="G73" i="8"/>
  <c r="F73" i="8"/>
  <c r="E73" i="8"/>
  <c r="D73" i="8"/>
  <c r="C73" i="8"/>
  <c r="O72" i="8"/>
  <c r="O71" i="8"/>
  <c r="O70" i="8"/>
  <c r="N66" i="8"/>
  <c r="M66" i="8"/>
  <c r="L66" i="8"/>
  <c r="K66" i="8"/>
  <c r="J66" i="8"/>
  <c r="I66" i="8"/>
  <c r="H66" i="8"/>
  <c r="F66" i="8"/>
  <c r="E66" i="8"/>
  <c r="D66" i="8"/>
  <c r="C66" i="8"/>
  <c r="P12" i="17"/>
  <c r="C12" i="4" s="1"/>
  <c r="O18" i="16" l="1"/>
  <c r="B10" i="4" s="1"/>
  <c r="O73" i="8"/>
  <c r="O24" i="10"/>
  <c r="O26" i="14"/>
  <c r="B5" i="4" s="1"/>
  <c r="P26" i="14"/>
  <c r="C5" i="4" s="1"/>
  <c r="P13" i="11"/>
  <c r="C4" i="4" s="1"/>
  <c r="O17" i="10"/>
  <c r="P11" i="10"/>
  <c r="P17" i="10"/>
  <c r="O11" i="10"/>
  <c r="O12" i="17"/>
  <c r="B12" i="4" s="1"/>
  <c r="O13" i="11"/>
  <c r="B4" i="4" s="1"/>
  <c r="P12" i="12"/>
  <c r="C11" i="4" s="1"/>
  <c r="O12" i="12"/>
  <c r="B11" i="4" s="1"/>
  <c r="P66" i="8"/>
  <c r="P73" i="8"/>
  <c r="O199" i="19"/>
  <c r="P163" i="19"/>
  <c r="P24" i="10"/>
  <c r="O66" i="8"/>
  <c r="P37" i="18"/>
  <c r="P11" i="18"/>
  <c r="O37" i="18"/>
  <c r="O11" i="18"/>
  <c r="O22" i="18"/>
  <c r="O228" i="19"/>
  <c r="O140" i="19"/>
  <c r="O35" i="19"/>
  <c r="P77" i="19"/>
  <c r="P85" i="19"/>
  <c r="P221" i="19"/>
  <c r="O193" i="19"/>
  <c r="O146" i="19"/>
  <c r="P146" i="19"/>
  <c r="O85" i="19"/>
  <c r="P193" i="19"/>
  <c r="O77" i="19"/>
  <c r="O221" i="19"/>
  <c r="P199" i="19"/>
  <c r="P228" i="19"/>
  <c r="P140" i="19"/>
  <c r="O163" i="19"/>
  <c r="P35" i="19"/>
  <c r="O40" i="18" l="1"/>
  <c r="B8" i="4" s="1"/>
  <c r="O76" i="8"/>
  <c r="B7" i="4" s="1"/>
  <c r="O26" i="10"/>
  <c r="B6" i="4" s="1"/>
  <c r="P26" i="10"/>
  <c r="C6" i="4" s="1"/>
  <c r="O230" i="19"/>
  <c r="B9" i="4" s="1"/>
  <c r="P230" i="19"/>
  <c r="C9" i="4" s="1"/>
  <c r="P40" i="18"/>
  <c r="C8" i="4" s="1"/>
  <c r="P76" i="8"/>
  <c r="C7" i="4" s="1"/>
  <c r="B15" i="4" l="1"/>
  <c r="B35" i="4" s="1"/>
  <c r="C15" i="4"/>
</calcChain>
</file>

<file path=xl/sharedStrings.xml><?xml version="1.0" encoding="utf-8"?>
<sst xmlns="http://schemas.openxmlformats.org/spreadsheetml/2006/main" count="514" uniqueCount="294">
  <si>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</si>
  <si>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</si>
  <si>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</si>
  <si>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</si>
  <si>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</si>
  <si>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</si>
  <si>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</si>
  <si>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</si>
  <si>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</si>
  <si>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</si>
  <si>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</si>
  <si>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</si>
  <si>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</si>
  <si>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</si>
  <si>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</si>
  <si>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</si>
  <si>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</si>
  <si>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</si>
  <si>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</si>
  <si>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</si>
  <si>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</si>
  <si>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</si>
  <si>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</si>
  <si>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</si>
  <si>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</si>
  <si>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</si>
  <si>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</si>
  <si>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</si>
  <si>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</si>
  <si>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</si>
  <si>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</si>
  <si>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</si>
  <si>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</si>
  <si>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</si>
  <si>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</si>
  <si>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Iskcon Nairobi</t>
  </si>
  <si>
    <t>Iskcon Kisumu</t>
  </si>
  <si>
    <t>Togo</t>
  </si>
  <si>
    <t>ISKCON PORT HARCOURT</t>
  </si>
  <si>
    <t>ISKCON LAGOS</t>
  </si>
  <si>
    <t>ISKCON BENIN CITY</t>
  </si>
  <si>
    <t>ISKCON MIDRAND</t>
  </si>
  <si>
    <t>TEMPLE: Zambia</t>
  </si>
  <si>
    <t>TEMPLE: Togo</t>
  </si>
  <si>
    <t>Zambia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</si>
  <si>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</si>
  <si>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</si>
  <si>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</si>
  <si>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</si>
  <si>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</si>
  <si>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</si>
  <si>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</si>
  <si>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</si>
  <si>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</si>
  <si>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</si>
  <si>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</si>
  <si>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</si>
  <si>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</si>
  <si>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</si>
  <si>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</si>
  <si>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</si>
  <si>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</si>
  <si>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</si>
  <si>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</si>
  <si>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</si>
  <si>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</si>
  <si>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</si>
  <si>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</si>
  <si>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</si>
  <si>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</si>
  <si>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</si>
  <si>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</si>
  <si>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</si>
  <si>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Bhakta Newman</t>
  </si>
  <si>
    <t>Bhakta Austine</t>
  </si>
  <si>
    <t>Yadhunatha Dasa</t>
  </si>
  <si>
    <t>Bhakti Dhira Damodara Swami</t>
  </si>
  <si>
    <t>Acintya Rupa Dasa</t>
  </si>
  <si>
    <t>Amrta Gopal Dasa</t>
  </si>
  <si>
    <t>Govinda Ananda Dasa</t>
  </si>
  <si>
    <t>Beenu</t>
  </si>
  <si>
    <t>Bhuvana Sundari devi dasi</t>
  </si>
  <si>
    <t>MONTH : December 2020</t>
  </si>
  <si>
    <t>Loka Dristi Dasi</t>
  </si>
  <si>
    <t>Hare Krsna Das</t>
  </si>
  <si>
    <t>Geetha Mataji</t>
  </si>
  <si>
    <t>Yamuna Astikam Dasi &amp; Gorvadhan Astkim Das</t>
  </si>
  <si>
    <t xml:space="preserve">Puspasara Dasi </t>
  </si>
  <si>
    <t>Sivashnee</t>
  </si>
  <si>
    <t>Brajakumarie Dasi</t>
  </si>
  <si>
    <t>Vishnu Das</t>
  </si>
  <si>
    <t>Ujavala Dasi</t>
  </si>
  <si>
    <t>Precila Achery</t>
  </si>
  <si>
    <t>ISKCON Midrand</t>
  </si>
  <si>
    <t>Acyuta Kesava Dasa</t>
  </si>
  <si>
    <t>Bimal Prabhu</t>
  </si>
  <si>
    <t>Paramisvari Mathaji</t>
  </si>
  <si>
    <t>Anakulya Devi Dasi</t>
  </si>
  <si>
    <t>ISKCON SOWETO</t>
  </si>
  <si>
    <t>Temple Scores</t>
  </si>
  <si>
    <t>ISKCON HAMMANSKRAAL</t>
  </si>
  <si>
    <t>Temple Cumulative Scores</t>
  </si>
  <si>
    <t xml:space="preserve"> Mukun Kalan Makan </t>
  </si>
  <si>
    <t xml:space="preserve"> Rasasthali mataji </t>
  </si>
  <si>
    <t xml:space="preserve"> BTG Office </t>
  </si>
  <si>
    <t xml:space="preserve"> Gaura Premi devi dasi </t>
  </si>
  <si>
    <t xml:space="preserve"> Mother Kalindi  </t>
  </si>
  <si>
    <t xml:space="preserve"> Hemanthi Bhaga </t>
  </si>
  <si>
    <t xml:space="preserve"> Syam Rupa Das </t>
  </si>
  <si>
    <t xml:space="preserve"> Kulashekar Das </t>
  </si>
  <si>
    <t xml:space="preserve"> Leanne Goondi </t>
  </si>
  <si>
    <t xml:space="preserve"> Seva Priya Mataji </t>
  </si>
  <si>
    <t xml:space="preserve"> Jamnadas C Makan </t>
  </si>
  <si>
    <t xml:space="preserve"> Remuna Priya Mataji </t>
  </si>
  <si>
    <t xml:space="preserve"> Lokanath Das </t>
  </si>
  <si>
    <t xml:space="preserve"> Vinutha Pillai </t>
  </si>
  <si>
    <t xml:space="preserve"> Krsna Chandra Das </t>
  </si>
  <si>
    <t xml:space="preserve"> Madhava Caitanya Das </t>
  </si>
  <si>
    <t xml:space="preserve"> Prema Sarovara Dasi </t>
  </si>
  <si>
    <t xml:space="preserve"> Priya Malani dasi </t>
  </si>
  <si>
    <t xml:space="preserve"> Ramapriya Dasi </t>
  </si>
  <si>
    <t xml:space="preserve"> Ananta Sesa Das </t>
  </si>
  <si>
    <t xml:space="preserve"> Druv Singh </t>
  </si>
  <si>
    <t xml:space="preserve"> Hemant Bhaga Obo ANIL BHAGA </t>
  </si>
  <si>
    <t xml:space="preserve"> Jaswant Soni </t>
  </si>
  <si>
    <t xml:space="preserve"> Pralad Singh </t>
  </si>
  <si>
    <t xml:space="preserve"> Rasa Purnima Dasi </t>
  </si>
  <si>
    <t xml:space="preserve"> Shobhana Bhaga </t>
  </si>
  <si>
    <t xml:space="preserve"> Tommy &amp; Kogie Screeramalu </t>
  </si>
  <si>
    <t xml:space="preserve"> Hemant Bhaga </t>
  </si>
  <si>
    <t>BTG Magazine</t>
  </si>
  <si>
    <t>Gift Shop</t>
  </si>
  <si>
    <t>Dasdasandas(krishen)</t>
  </si>
  <si>
    <t>Ananda Vrindavana</t>
  </si>
  <si>
    <t>Jalangi Devi Dasi</t>
  </si>
  <si>
    <t>Japa mala Das</t>
  </si>
  <si>
    <t>Radhe-Radhe Devi dasi</t>
  </si>
  <si>
    <t>Krsni Devi Dasi</t>
  </si>
  <si>
    <t>Krsna Keshav Das</t>
  </si>
  <si>
    <t>Dinacharan Das</t>
  </si>
  <si>
    <t>Raj Maharaj</t>
  </si>
  <si>
    <t>Vibhu Caitanya das</t>
  </si>
  <si>
    <t>Nikunja seva devi dasi</t>
  </si>
  <si>
    <t>Bilvamangala Thakur das</t>
  </si>
  <si>
    <t>Govindaji das</t>
  </si>
  <si>
    <t>Jaisacinandan das</t>
  </si>
  <si>
    <t>Krishna prema Nama Hatta</t>
  </si>
  <si>
    <t>Patita pavana Nitai das</t>
  </si>
  <si>
    <t>B T G</t>
  </si>
  <si>
    <t>Smita Krishna das</t>
  </si>
  <si>
    <t>TEAM Jahnavi dasis</t>
  </si>
  <si>
    <t>Anand Maharaj</t>
  </si>
  <si>
    <t>Indran</t>
  </si>
  <si>
    <t>Sukumari devi dasi</t>
  </si>
  <si>
    <t>Balaram das (PSDG)</t>
  </si>
  <si>
    <t>Ranga devi dasi</t>
  </si>
  <si>
    <t>TEAM Radha Damodara Sankirtan Party</t>
  </si>
  <si>
    <t>Rajesh</t>
  </si>
  <si>
    <t>Northdene Nama hatta</t>
  </si>
  <si>
    <t>Balaram das (KDS)</t>
  </si>
  <si>
    <t>Priya kisori devi dasi &amp; Radha Raman das</t>
  </si>
  <si>
    <t>Radha Gopinath das</t>
  </si>
  <si>
    <t>Bhakta Raghunath &amp; Family</t>
  </si>
  <si>
    <t>Rama thirta das</t>
  </si>
  <si>
    <t>TEAM ISKCON Institute for Higher Education</t>
  </si>
  <si>
    <t>Padyavali dasi</t>
  </si>
  <si>
    <t>Vikash</t>
  </si>
  <si>
    <t>Harichandan das</t>
  </si>
  <si>
    <t>Santa rupa devi dasi</t>
  </si>
  <si>
    <t>Syama Behari das</t>
  </si>
  <si>
    <t>Sarvanga sundari devi dasi</t>
  </si>
  <si>
    <t xml:space="preserve">Prabashnee </t>
  </si>
  <si>
    <t>Westville Nama hatta</t>
  </si>
  <si>
    <t>Rasasthali dasi</t>
  </si>
  <si>
    <t>Nivedita dasi</t>
  </si>
  <si>
    <t>Aradhya murti devi dasi</t>
  </si>
  <si>
    <t>Surika</t>
  </si>
  <si>
    <t>Ujjvala rasa devi dasi</t>
  </si>
  <si>
    <t>TEMPLE: Zimbabwe</t>
  </si>
  <si>
    <t>Zimbabwe Sankirtan Team</t>
  </si>
  <si>
    <t>Zimbabwe</t>
  </si>
  <si>
    <t>Bhakta Jason Finlay</t>
  </si>
  <si>
    <t>Bhakta Dale Wastell</t>
  </si>
  <si>
    <t>Gita Gamya devi dasi</t>
  </si>
  <si>
    <t>Gopa Kumar Das</t>
  </si>
  <si>
    <t xml:space="preserve">Karuna-Sindhu Avatara Das </t>
  </si>
  <si>
    <t xml:space="preserve">Murari Gupta das </t>
  </si>
  <si>
    <t>Gokulesh Das</t>
  </si>
  <si>
    <t>Govardhan Sila Das</t>
  </si>
  <si>
    <t xml:space="preserve">Bhakta Ravi Moodley </t>
  </si>
  <si>
    <t xml:space="preserve">Sadhu Priya das </t>
  </si>
  <si>
    <t>Syamananda Krishna das</t>
  </si>
  <si>
    <t>Tusta Gauranga das</t>
  </si>
  <si>
    <t xml:space="preserve">Vasanti Dasi </t>
  </si>
  <si>
    <t>Tanumadhya Devi Dasi</t>
  </si>
  <si>
    <t>Sandton BTG team</t>
  </si>
  <si>
    <t>Damodar das (BCais)</t>
  </si>
  <si>
    <t xml:space="preserve">Radhakund devi dasi </t>
  </si>
  <si>
    <t>Saunaka Rsi das</t>
  </si>
  <si>
    <t>Ratnaleka Gopi devi dasi</t>
  </si>
  <si>
    <t>Dinesvara Krsna das</t>
  </si>
  <si>
    <t>Bhakta Dilon</t>
  </si>
  <si>
    <t>Syama Gori devi dasi</t>
  </si>
  <si>
    <t>Bhargava das / Shobamayi devi dasi</t>
  </si>
  <si>
    <t>Bhakta Ron</t>
  </si>
  <si>
    <t>Bhaktin McKayla</t>
  </si>
  <si>
    <t>Bhaktin Elisha and family</t>
  </si>
  <si>
    <t>Loka Manohara Giridhari das</t>
  </si>
  <si>
    <t>Team AGTSP</t>
  </si>
  <si>
    <t>Satrughna das</t>
  </si>
  <si>
    <t>Sourabh</t>
  </si>
  <si>
    <t>Bhakta Maurice</t>
  </si>
  <si>
    <t>Bharat</t>
  </si>
  <si>
    <t>Bhakta Martial</t>
  </si>
  <si>
    <t>Nitai Prasad Das</t>
  </si>
  <si>
    <t>Bhakta John</t>
  </si>
  <si>
    <t>Virabhadra Das</t>
  </si>
  <si>
    <t>Gaura Kishor Das</t>
  </si>
  <si>
    <t>Bhakta Nestor</t>
  </si>
  <si>
    <t>Arjuna Das</t>
  </si>
  <si>
    <t>Bhakta Ble</t>
  </si>
  <si>
    <t>Bhakta Patrick</t>
  </si>
  <si>
    <t>Isita Das</t>
  </si>
  <si>
    <t>Bhakta Claver</t>
  </si>
  <si>
    <t>Bhakta Yves</t>
  </si>
  <si>
    <t>BALA KRISHNA DASA</t>
  </si>
  <si>
    <t>ALL CONGREGATION</t>
  </si>
  <si>
    <t>ISKCON ELDORET</t>
  </si>
  <si>
    <t>PARTH PREM DASA</t>
  </si>
  <si>
    <t>PARIKSHIT HARI DASA</t>
  </si>
  <si>
    <t>TEMPLE: Dar es Salaam</t>
  </si>
  <si>
    <t>Tanzania</t>
  </si>
  <si>
    <t>Tirumala devi dasi</t>
  </si>
  <si>
    <t>Patita Pavana das</t>
  </si>
  <si>
    <t>Vrajabasi das</t>
  </si>
  <si>
    <t>Matajis :SATYABHAMA/VINATA/AKUTI DEVI DASI</t>
  </si>
  <si>
    <t>Mataji Vrajesvari Dasi</t>
  </si>
  <si>
    <t>Mahebourd festival/Pr Arjuna sakha das</t>
  </si>
  <si>
    <t>Prabhu Manmohan das/ Mataji Draupadi devi dasi</t>
  </si>
  <si>
    <t xml:space="preserve">Mataji sudevi dasi </t>
  </si>
  <si>
    <t>Prabhu Kaunteya Dasa</t>
  </si>
  <si>
    <t>Mataji Hari Puja Dasi</t>
  </si>
  <si>
    <t>PITE team/ Prabhu Krishna Katha Das</t>
  </si>
  <si>
    <t>Mataji Vrnda sundari dasi</t>
  </si>
  <si>
    <t>Prabhu Raghunath Das</t>
  </si>
  <si>
    <t>Prabhu Harideva Das</t>
  </si>
  <si>
    <t>Prabhu Nara Narayan Das</t>
  </si>
  <si>
    <t>Vidura/Ambarisa/Mathura Prabhus</t>
  </si>
  <si>
    <t>Prabhu Shatrugana Dasa</t>
  </si>
  <si>
    <t>Prabhu Devaki Suta Das</t>
  </si>
  <si>
    <t>Prabhu Rajendra Balram Das</t>
  </si>
  <si>
    <t xml:space="preserve">Prabhu Citananda </t>
  </si>
  <si>
    <t>Rose belle preaching centre/Prabhu Gajendra Moksha Das</t>
  </si>
  <si>
    <t>Prabhu Ambarisa Das</t>
  </si>
  <si>
    <t>Mataji Taruna</t>
  </si>
  <si>
    <t>Prabhu Ajay Caitanya Das</t>
  </si>
  <si>
    <t>Mataji Suhasini Gopika Dasi</t>
  </si>
  <si>
    <t xml:space="preserve">HH Bhagavata Maharaj </t>
  </si>
  <si>
    <t>Mataji Rocani Devi dasi/ Prabhu Sadhu Hrdaya Das</t>
  </si>
  <si>
    <t>Mataji Danghati Lila Devi Dasi</t>
  </si>
  <si>
    <t>Mataji Atma Sakti dasi</t>
  </si>
  <si>
    <t>Prabhu Mahajan Das</t>
  </si>
  <si>
    <t>Mataji Geeta</t>
  </si>
  <si>
    <t>Prabhu Bhakti Yogi Das</t>
  </si>
  <si>
    <t>Mataji Satta Rupa Devi dasi</t>
  </si>
  <si>
    <t>Mataji Carubala Devi dasi</t>
  </si>
  <si>
    <t xml:space="preserve">Mataji Dinatarine/Rohini Priya </t>
  </si>
  <si>
    <t>Mataji Tulsi devi dasi</t>
  </si>
  <si>
    <t>Mataji Swasti Devi Dasi</t>
  </si>
  <si>
    <t>Prabhu Panch Tattva das</t>
  </si>
  <si>
    <t>Prabhu Sanju</t>
  </si>
  <si>
    <t>Mataji Preeti Ramburn</t>
  </si>
  <si>
    <t>Mataji Sarojini</t>
  </si>
  <si>
    <t>Prabhu Boodoye</t>
  </si>
  <si>
    <t>Prabhu Tulsi Das</t>
  </si>
  <si>
    <t>Mataji Deepti Geerjan</t>
  </si>
  <si>
    <t>Mataji Suryanandini Devi dasi</t>
  </si>
  <si>
    <t>Prabhu Neeraj Ramburn</t>
  </si>
  <si>
    <t>Mataji Biltah</t>
  </si>
  <si>
    <t>Pabhu Nandanandan Das</t>
  </si>
  <si>
    <t>Prabhu Vikash Bunjun</t>
  </si>
  <si>
    <t>Mataji Hema Bunjun</t>
  </si>
  <si>
    <t>Prabhu Raghuvir Das</t>
  </si>
  <si>
    <t>Prabhu Satyam</t>
  </si>
  <si>
    <t>Prabhu Asutosa Dasa</t>
  </si>
  <si>
    <t>Prabhu Narayan Das</t>
  </si>
  <si>
    <t>Prabhu Acharya Nishta Das</t>
  </si>
  <si>
    <t>Mataji Rani</t>
  </si>
  <si>
    <t>Mataji Prishnee</t>
  </si>
  <si>
    <t>Mataji Lila Smaran Devi Dasi</t>
  </si>
  <si>
    <t>Mataji Manita</t>
  </si>
  <si>
    <t>Mataji Anju</t>
  </si>
  <si>
    <t>Mataji Veena Ramdhary</t>
  </si>
  <si>
    <t>Temple Cumulative scores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</si>
</sst>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December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Summary!$A$3:$A$13</c15:sqref>
                  </c15:fullRef>
                </c:ext>
              </c:extLst>
              <c:f>Summary!$A$4:$A$13</c:f>
              <c:strCache>
                <c:ptCount val="8"/>
                <c:pt idx="0">
                  <c:v>Ivory Coast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Tanzania</c:v>
                </c:pt>
                <c:pt idx="6">
                  <c:v>Zambia</c:v>
                </c:pt>
                <c:pt idx="7">
                  <c:v>Zimbabwe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Summary!$B$3:$B$13</c15:sqref>
                  </c15:fullRef>
                </c:ext>
              </c:extLst>
              <c:f>Summary!$B$4:$B$13</c:f>
              <c:numCache>
                <c:formatCode>0</c:formatCode>
                <c:ptCount val="8"/>
                <c:pt idx="0">
                  <c:v>541</c:v>
                </c:pt>
                <c:pt idx="1">
                  <c:v>35500</c:v>
                </c:pt>
                <c:pt idx="2">
                  <c:v>16958</c:v>
                </c:pt>
                <c:pt idx="3" formatCode="General">
                  <c:v>217</c:v>
                </c:pt>
                <c:pt idx="4">
                  <c:v>16465</c:v>
                </c:pt>
                <c:pt idx="5" formatCode="General">
                  <c:v>182</c:v>
                </c:pt>
                <c:pt idx="6">
                  <c:v>155</c:v>
                </c:pt>
                <c:pt idx="7" formatCode="General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Summary!$A$3:$A$13</c15:sqref>
                  </c15:fullRef>
                </c:ext>
              </c:extLst>
              <c:f>Summary!$A$4:$A$13</c:f>
              <c:strCache>
                <c:ptCount val="8"/>
                <c:pt idx="0">
                  <c:v>Ivory Coast</c:v>
                </c:pt>
                <c:pt idx="1">
                  <c:v>Kenya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  <c:pt idx="5">
                  <c:v>Tanzania</c:v>
                </c:pt>
                <c:pt idx="6">
                  <c:v>Zambia</c:v>
                </c:pt>
                <c:pt idx="7">
                  <c:v>Zimbabwe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Summary!$C$3:$C$13</c15:sqref>
                  </c15:fullRef>
                </c:ext>
              </c:extLst>
              <c:f>Summary!$C$4:$C$13</c:f>
              <c:numCache>
                <c:formatCode>0.00</c:formatCode>
                <c:ptCount val="8"/>
                <c:pt idx="0">
                  <c:v>137</c:v>
                </c:pt>
                <c:pt idx="1">
                  <c:v>33647.949999999997</c:v>
                </c:pt>
                <c:pt idx="2">
                  <c:v>7226.8</c:v>
                </c:pt>
                <c:pt idx="3">
                  <c:v>250.25</c:v>
                </c:pt>
                <c:pt idx="4">
                  <c:v>14568.449999999999</c:v>
                </c:pt>
                <c:pt idx="5">
                  <c:v>454</c:v>
                </c:pt>
                <c:pt idx="6">
                  <c:v>159.25</c:v>
                </c:pt>
                <c:pt idx="7">
                  <c:v>148.9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2020</a:t>
            </a:r>
            <a:r>
              <a:rPr lang="en-US" baseline="0"/>
              <a:t> </a:t>
            </a:r>
            <a:r>
              <a:rPr lang="en-US"/>
              <a:t>Totals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740</c:v>
                </c:pt>
                <c:pt idx="4" formatCode="0">
                  <c:v>664</c:v>
                </c:pt>
                <c:pt idx="5" formatCode="0">
                  <c:v>1349</c:v>
                </c:pt>
                <c:pt idx="6" formatCode="0">
                  <c:v>6509</c:v>
                </c:pt>
                <c:pt idx="7" formatCode="0">
                  <c:v>11216</c:v>
                </c:pt>
                <c:pt idx="8" formatCode="0">
                  <c:v>6631</c:v>
                </c:pt>
                <c:pt idx="9" formatCode="0">
                  <c:v>5261</c:v>
                </c:pt>
                <c:pt idx="10" formatCode="0">
                  <c:v>5223</c:v>
                </c:pt>
                <c:pt idx="11" formatCode="0">
                  <c:v>70274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12</xdr:col>
      <xdr:colOff>15240</xdr:colOff>
      <xdr:row>51</xdr:row>
      <xdr:rowOff>60960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55</v>
      </c>
    </row>
    <row r="2" spans="1:16" ht="13.2">
      <c r="B2" s="2" t="s">
        <v>72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5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26"/>
  <sheetViews>
    <sheetView tabSelected="1" workbookViewId="0">
      <selection activeCell="F28" sqref="F2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82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209</v>
      </c>
      <c r="C9" s="105"/>
      <c r="D9" s="97"/>
      <c r="E9" s="97"/>
      <c r="F9" s="120"/>
      <c r="G9" s="121">
        <v>40</v>
      </c>
      <c r="H9" s="122"/>
      <c r="I9" s="101"/>
      <c r="J9" s="122"/>
      <c r="K9" s="121"/>
      <c r="L9" s="102"/>
      <c r="M9" s="121"/>
      <c r="N9" s="122"/>
      <c r="O9" s="103">
        <f t="shared" ref="O9:O24" si="0">SUM(F9:N9)</f>
        <v>40</v>
      </c>
      <c r="P9" s="104">
        <f>(D9*$D$5)+(E9*$E$5)+(F9*$F$5)+(G9*$G$5)+(H9*$H$5)+(I9*$I$5)+(J9*$J$5)+(K9*$K$5)+(L9*$L$5)+(M9*$M$5)+(N9*$N$5)</f>
        <v>10</v>
      </c>
    </row>
    <row r="10" spans="1:16" s="189" customFormat="1">
      <c r="A10" s="188"/>
      <c r="B10" s="96" t="s">
        <v>210</v>
      </c>
      <c r="C10" s="105"/>
      <c r="D10" s="97"/>
      <c r="E10" s="97"/>
      <c r="F10" s="120"/>
      <c r="G10" s="121">
        <v>40</v>
      </c>
      <c r="H10" s="122"/>
      <c r="I10" s="101"/>
      <c r="J10" s="122"/>
      <c r="K10" s="121"/>
      <c r="L10" s="102"/>
      <c r="M10" s="121"/>
      <c r="N10" s="122"/>
      <c r="O10" s="103">
        <f t="shared" si="0"/>
        <v>40</v>
      </c>
      <c r="P10" s="104">
        <f t="shared" ref="P10:P12" si="1">(D10*$D$5)+(E10*$E$5)+(F10*$F$5)+(G10*$G$5)+(H10*$H$5)+(I10*$I$5)+(J10*$J$5)+(K10*$K$5)+(L10*$L$5)+(M10*$M$5)+(N10*$N$5)</f>
        <v>10</v>
      </c>
    </row>
    <row r="11" spans="1:16" s="189" customFormat="1">
      <c r="A11" s="188"/>
      <c r="B11" s="96" t="s">
        <v>211</v>
      </c>
      <c r="C11" s="105"/>
      <c r="D11" s="97"/>
      <c r="E11" s="97"/>
      <c r="F11" s="120"/>
      <c r="G11" s="121">
        <v>40</v>
      </c>
      <c r="H11" s="122"/>
      <c r="I11" s="101"/>
      <c r="J11" s="122"/>
      <c r="K11" s="121"/>
      <c r="L11" s="102"/>
      <c r="M11" s="121"/>
      <c r="N11" s="122"/>
      <c r="O11" s="103">
        <f t="shared" si="0"/>
        <v>40</v>
      </c>
      <c r="P11" s="104">
        <f t="shared" si="1"/>
        <v>10</v>
      </c>
    </row>
    <row r="12" spans="1:16" s="189" customFormat="1">
      <c r="A12" s="188"/>
      <c r="B12" s="96" t="s">
        <v>212</v>
      </c>
      <c r="C12" s="105"/>
      <c r="D12" s="97"/>
      <c r="E12" s="97"/>
      <c r="F12" s="120"/>
      <c r="G12" s="121">
        <v>40</v>
      </c>
      <c r="H12" s="122"/>
      <c r="I12" s="101"/>
      <c r="J12" s="122"/>
      <c r="K12" s="121"/>
      <c r="L12" s="102"/>
      <c r="M12" s="121"/>
      <c r="N12" s="122"/>
      <c r="O12" s="103">
        <f t="shared" si="0"/>
        <v>40</v>
      </c>
      <c r="P12" s="104">
        <f t="shared" si="1"/>
        <v>10</v>
      </c>
    </row>
    <row r="13" spans="1:16" s="189" customFormat="1">
      <c r="A13" s="188"/>
      <c r="B13" s="96" t="s">
        <v>213</v>
      </c>
      <c r="C13" s="105"/>
      <c r="D13" s="97"/>
      <c r="E13" s="97"/>
      <c r="F13" s="120"/>
      <c r="G13" s="121">
        <v>40</v>
      </c>
      <c r="H13" s="122"/>
      <c r="I13" s="101"/>
      <c r="J13" s="122"/>
      <c r="K13" s="121"/>
      <c r="L13" s="102"/>
      <c r="M13" s="121"/>
      <c r="N13" s="122"/>
      <c r="O13" s="103">
        <f t="shared" ref="O13:O21" si="2">SUM(F13:N13)</f>
        <v>40</v>
      </c>
      <c r="P13" s="104">
        <f t="shared" ref="P13:P21" si="3">(D13*$D$5)+(E13*$E$5)+(F13*$F$5)+(G13*$G$5)+(H13*$H$5)+(I13*$I$5)+(J13*$J$5)+(K13*$K$5)+(L13*$L$5)+(M13*$M$5)+(N13*$N$5)</f>
        <v>10</v>
      </c>
    </row>
    <row r="14" spans="1:16" s="189" customFormat="1">
      <c r="A14" s="188"/>
      <c r="B14" s="96" t="s">
        <v>214</v>
      </c>
      <c r="C14" s="105"/>
      <c r="D14" s="97"/>
      <c r="E14" s="97"/>
      <c r="F14" s="120"/>
      <c r="G14" s="121">
        <v>40</v>
      </c>
      <c r="H14" s="122"/>
      <c r="I14" s="101"/>
      <c r="J14" s="122"/>
      <c r="K14" s="121"/>
      <c r="L14" s="102"/>
      <c r="M14" s="121"/>
      <c r="N14" s="122"/>
      <c r="O14" s="103">
        <f t="shared" si="2"/>
        <v>40</v>
      </c>
      <c r="P14" s="104">
        <f t="shared" si="3"/>
        <v>10</v>
      </c>
    </row>
    <row r="15" spans="1:16" s="189" customFormat="1">
      <c r="A15" s="188"/>
      <c r="B15" s="96" t="s">
        <v>215</v>
      </c>
      <c r="C15" s="105"/>
      <c r="D15" s="97"/>
      <c r="E15" s="97"/>
      <c r="F15" s="120"/>
      <c r="G15" s="121">
        <v>40</v>
      </c>
      <c r="H15" s="122"/>
      <c r="I15" s="101"/>
      <c r="J15" s="122"/>
      <c r="K15" s="121"/>
      <c r="L15" s="102"/>
      <c r="M15" s="121"/>
      <c r="N15" s="122"/>
      <c r="O15" s="103">
        <f t="shared" si="2"/>
        <v>40</v>
      </c>
      <c r="P15" s="104">
        <f t="shared" si="3"/>
        <v>10</v>
      </c>
    </row>
    <row r="16" spans="1:16" s="189" customFormat="1">
      <c r="A16" s="188"/>
      <c r="B16" s="96" t="s">
        <v>216</v>
      </c>
      <c r="C16" s="105"/>
      <c r="D16" s="97"/>
      <c r="E16" s="97"/>
      <c r="F16" s="120"/>
      <c r="G16" s="121">
        <v>20</v>
      </c>
      <c r="H16" s="122"/>
      <c r="I16" s="101"/>
      <c r="J16" s="122"/>
      <c r="K16" s="121"/>
      <c r="L16" s="102"/>
      <c r="M16" s="121"/>
      <c r="N16" s="122"/>
      <c r="O16" s="103">
        <f t="shared" ref="O16:O18" si="4">SUM(F16:N16)</f>
        <v>20</v>
      </c>
      <c r="P16" s="104">
        <f t="shared" ref="P16:P18" si="5">(D16*$D$5)+(E16*$E$5)+(F16*$F$5)+(G16*$G$5)+(H16*$H$5)+(I16*$I$5)+(J16*$J$5)+(K16*$K$5)+(L16*$L$5)+(M16*$M$5)+(N16*$N$5)</f>
        <v>5</v>
      </c>
    </row>
    <row r="17" spans="1:16" s="189" customFormat="1">
      <c r="A17" s="188"/>
      <c r="B17" s="96" t="s">
        <v>217</v>
      </c>
      <c r="C17" s="105"/>
      <c r="D17" s="97"/>
      <c r="E17" s="97"/>
      <c r="F17" s="120"/>
      <c r="G17" s="121">
        <v>20</v>
      </c>
      <c r="H17" s="122"/>
      <c r="I17" s="101"/>
      <c r="J17" s="122"/>
      <c r="K17" s="121"/>
      <c r="L17" s="102"/>
      <c r="M17" s="121"/>
      <c r="N17" s="122"/>
      <c r="O17" s="103">
        <f t="shared" si="4"/>
        <v>20</v>
      </c>
      <c r="P17" s="104">
        <f t="shared" si="5"/>
        <v>5</v>
      </c>
    </row>
    <row r="18" spans="1:16" s="189" customFormat="1">
      <c r="A18" s="188"/>
      <c r="B18" s="96" t="s">
        <v>218</v>
      </c>
      <c r="C18" s="105"/>
      <c r="D18" s="97"/>
      <c r="E18" s="97"/>
      <c r="F18" s="120"/>
      <c r="G18" s="121">
        <v>20</v>
      </c>
      <c r="H18" s="122"/>
      <c r="I18" s="101"/>
      <c r="J18" s="122"/>
      <c r="K18" s="121"/>
      <c r="L18" s="102"/>
      <c r="M18" s="121"/>
      <c r="N18" s="122"/>
      <c r="O18" s="103">
        <f t="shared" si="4"/>
        <v>20</v>
      </c>
      <c r="P18" s="104">
        <f t="shared" si="5"/>
        <v>5</v>
      </c>
    </row>
    <row r="19" spans="1:16" s="189" customFormat="1">
      <c r="A19" s="188"/>
      <c r="B19" s="96" t="s">
        <v>219</v>
      </c>
      <c r="C19" s="105"/>
      <c r="D19" s="97"/>
      <c r="E19" s="97"/>
      <c r="F19" s="120"/>
      <c r="G19" s="121">
        <v>40</v>
      </c>
      <c r="H19" s="122"/>
      <c r="I19" s="101"/>
      <c r="J19" s="122"/>
      <c r="K19" s="121"/>
      <c r="L19" s="102"/>
      <c r="M19" s="121"/>
      <c r="N19" s="122"/>
      <c r="O19" s="103">
        <f t="shared" si="2"/>
        <v>40</v>
      </c>
      <c r="P19" s="104">
        <f t="shared" si="3"/>
        <v>10</v>
      </c>
    </row>
    <row r="20" spans="1:16" s="189" customFormat="1">
      <c r="A20" s="188"/>
      <c r="B20" s="96" t="s">
        <v>220</v>
      </c>
      <c r="C20" s="105"/>
      <c r="D20" s="97"/>
      <c r="E20" s="97"/>
      <c r="F20" s="120"/>
      <c r="G20" s="121">
        <v>40</v>
      </c>
      <c r="H20" s="122"/>
      <c r="I20" s="101"/>
      <c r="J20" s="122"/>
      <c r="K20" s="121"/>
      <c r="L20" s="102"/>
      <c r="M20" s="121"/>
      <c r="N20" s="122"/>
      <c r="O20" s="103">
        <f t="shared" si="2"/>
        <v>40</v>
      </c>
      <c r="P20" s="104">
        <f t="shared" si="3"/>
        <v>10</v>
      </c>
    </row>
    <row r="21" spans="1:16" s="189" customFormat="1">
      <c r="A21" s="188"/>
      <c r="B21" s="96" t="s">
        <v>221</v>
      </c>
      <c r="C21" s="105"/>
      <c r="D21" s="97"/>
      <c r="E21" s="97"/>
      <c r="F21" s="120"/>
      <c r="G21" s="121">
        <v>40</v>
      </c>
      <c r="H21" s="122"/>
      <c r="I21" s="101"/>
      <c r="J21" s="122"/>
      <c r="K21" s="121"/>
      <c r="L21" s="102"/>
      <c r="M21" s="121"/>
      <c r="N21" s="122">
        <v>1</v>
      </c>
      <c r="O21" s="103">
        <f t="shared" si="2"/>
        <v>41</v>
      </c>
      <c r="P21" s="104">
        <f t="shared" si="3"/>
        <v>12</v>
      </c>
    </row>
    <row r="22" spans="1:16" s="30" customFormat="1">
      <c r="A22" s="1"/>
      <c r="B22" s="96" t="s">
        <v>222</v>
      </c>
      <c r="C22" s="105"/>
      <c r="D22" s="97"/>
      <c r="E22" s="97"/>
      <c r="F22" s="120"/>
      <c r="G22" s="121">
        <v>20</v>
      </c>
      <c r="H22" s="122"/>
      <c r="I22" s="101"/>
      <c r="J22" s="122"/>
      <c r="K22" s="121"/>
      <c r="L22" s="102"/>
      <c r="M22" s="121"/>
      <c r="N22" s="122"/>
      <c r="O22" s="103">
        <f t="shared" si="0"/>
        <v>20</v>
      </c>
      <c r="P22" s="104">
        <f t="shared" ref="P22:P25" si="6">(D22*$D$5)+(E22*$E$5)+(F22*$F$5)+(G22*$G$5)+(H22*$H$5)+(I22*$I$5)+(J22*$J$5)+(K22*$K$5)+(L22*$L$5)+(M22*$M$5)+(N22*$N$5)</f>
        <v>5</v>
      </c>
    </row>
    <row r="23" spans="1:16" s="30" customFormat="1">
      <c r="A23" s="1"/>
      <c r="B23" s="96" t="s">
        <v>223</v>
      </c>
      <c r="C23" s="105"/>
      <c r="D23" s="97"/>
      <c r="E23" s="97"/>
      <c r="F23" s="120"/>
      <c r="G23" s="121">
        <v>20</v>
      </c>
      <c r="H23" s="122"/>
      <c r="I23" s="101"/>
      <c r="J23" s="122"/>
      <c r="K23" s="121"/>
      <c r="L23" s="102"/>
      <c r="M23" s="121"/>
      <c r="N23" s="122"/>
      <c r="O23" s="103">
        <f t="shared" si="0"/>
        <v>20</v>
      </c>
      <c r="P23" s="104">
        <f t="shared" si="6"/>
        <v>5</v>
      </c>
    </row>
    <row r="24" spans="1:16" s="30" customFormat="1">
      <c r="A24" s="1"/>
      <c r="B24" s="96" t="s">
        <v>224</v>
      </c>
      <c r="C24" s="105"/>
      <c r="D24" s="97"/>
      <c r="E24" s="97"/>
      <c r="F24" s="120"/>
      <c r="G24" s="121">
        <v>40</v>
      </c>
      <c r="H24" s="122"/>
      <c r="I24" s="101"/>
      <c r="J24" s="122"/>
      <c r="K24" s="121"/>
      <c r="L24" s="102"/>
      <c r="M24" s="121"/>
      <c r="N24" s="122"/>
      <c r="O24" s="103">
        <f t="shared" si="0"/>
        <v>40</v>
      </c>
      <c r="P24" s="104">
        <f t="shared" si="6"/>
        <v>10</v>
      </c>
    </row>
    <row r="25" spans="1:16" s="30" customFormat="1">
      <c r="A25" s="1"/>
      <c r="B25" s="96"/>
      <c r="C25" s="105"/>
      <c r="D25" s="97"/>
      <c r="E25" s="97"/>
      <c r="F25" s="120"/>
      <c r="G25" s="121"/>
      <c r="H25" s="122"/>
      <c r="I25" s="101"/>
      <c r="J25" s="122"/>
      <c r="K25" s="121"/>
      <c r="L25" s="102"/>
      <c r="M25" s="121"/>
      <c r="N25" s="122"/>
      <c r="O25" s="103">
        <f>SUM(F25:N25)</f>
        <v>0</v>
      </c>
      <c r="P25" s="104">
        <f t="shared" si="6"/>
        <v>0</v>
      </c>
    </row>
    <row r="26" spans="1:16">
      <c r="A26" s="38"/>
      <c r="B26" s="106" t="s">
        <v>21</v>
      </c>
      <c r="C26" s="106">
        <f t="shared" ref="C26:P26" si="7">SUM(C9:C25)</f>
        <v>0</v>
      </c>
      <c r="D26" s="106">
        <f t="shared" si="7"/>
        <v>0</v>
      </c>
      <c r="E26" s="106">
        <f t="shared" si="7"/>
        <v>0</v>
      </c>
      <c r="F26" s="106">
        <f t="shared" si="7"/>
        <v>0</v>
      </c>
      <c r="G26" s="106">
        <f t="shared" si="7"/>
        <v>540</v>
      </c>
      <c r="H26" s="106">
        <f t="shared" si="7"/>
        <v>0</v>
      </c>
      <c r="I26" s="106">
        <f t="shared" si="7"/>
        <v>0</v>
      </c>
      <c r="J26" s="106">
        <f t="shared" si="7"/>
        <v>0</v>
      </c>
      <c r="K26" s="106">
        <f t="shared" si="7"/>
        <v>0</v>
      </c>
      <c r="L26" s="106">
        <f t="shared" si="7"/>
        <v>0</v>
      </c>
      <c r="M26" s="106">
        <f t="shared" si="7"/>
        <v>0</v>
      </c>
      <c r="N26" s="106">
        <f t="shared" si="7"/>
        <v>1</v>
      </c>
      <c r="O26" s="106">
        <f t="shared" si="7"/>
        <v>541</v>
      </c>
      <c r="P26" s="106">
        <f t="shared" si="7"/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6"/>
  <sheetViews>
    <sheetView topLeftCell="A2" workbookViewId="0">
      <selection activeCell="H21" sqref="H21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82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35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226</v>
      </c>
      <c r="C8" s="144"/>
      <c r="D8" s="51"/>
      <c r="E8" s="52">
        <v>1</v>
      </c>
      <c r="F8" s="53"/>
      <c r="G8" s="59">
        <v>1000</v>
      </c>
      <c r="H8" s="60"/>
      <c r="I8" s="145">
        <v>15</v>
      </c>
      <c r="J8" s="60"/>
      <c r="K8" s="59">
        <v>1660</v>
      </c>
      <c r="L8" s="62"/>
      <c r="M8" s="59"/>
      <c r="N8" s="60">
        <v>5690</v>
      </c>
      <c r="O8" s="184">
        <f>SUM(F8:N8)+(E8*18)</f>
        <v>8383</v>
      </c>
      <c r="P8" s="195">
        <f t="shared" ref="P8" si="0">(D8*$D$4)+(E8*$E$4)+(F8*$F$4)+(G8*$G$4)+(H8*$H$4)+(I8*$I$4)+(J8*$J$4)+(K8*$K$4)+(L8*$L$4)+(M8*$M$4)+(N8*$N$4)</f>
        <v>13369.5</v>
      </c>
    </row>
    <row r="9" spans="1:16">
      <c r="B9" s="187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" si="1">SUM(F9:N9)</f>
        <v>0</v>
      </c>
      <c r="P9" s="195">
        <f t="shared" ref="P9:P10" si="2">(D9*$D$4)+(E9*$E$4)+(F9*$F$4)+(G9*$G$4)+(H9*$H$4)+(I9*$I$4)+(J9*$J$4)+(K9*$K$4)+(L9*$L$4)+(M9*$M$4)+(N9*$N$4)</f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ref="O10" si="3">SUM(F10:N10)</f>
        <v>0</v>
      </c>
      <c r="P10" s="195">
        <f t="shared" si="2"/>
        <v>0</v>
      </c>
    </row>
    <row r="11" spans="1:16" ht="10.8" thickBot="1">
      <c r="A11" s="38"/>
      <c r="B11" s="39" t="s">
        <v>21</v>
      </c>
      <c r="C11" s="39">
        <f t="shared" ref="C11:P11" si="4">SUM(C8:C10)</f>
        <v>0</v>
      </c>
      <c r="D11" s="39">
        <f t="shared" si="4"/>
        <v>0</v>
      </c>
      <c r="E11" s="39">
        <f t="shared" si="4"/>
        <v>1</v>
      </c>
      <c r="F11" s="39">
        <f t="shared" si="4"/>
        <v>0</v>
      </c>
      <c r="G11" s="39">
        <f t="shared" si="4"/>
        <v>1000</v>
      </c>
      <c r="H11" s="39">
        <f t="shared" si="4"/>
        <v>0</v>
      </c>
      <c r="I11" s="39">
        <f t="shared" si="4"/>
        <v>15</v>
      </c>
      <c r="J11" s="39">
        <f t="shared" si="4"/>
        <v>0</v>
      </c>
      <c r="K11" s="39">
        <f t="shared" si="4"/>
        <v>1660</v>
      </c>
      <c r="L11" s="39">
        <f t="shared" si="4"/>
        <v>0</v>
      </c>
      <c r="M11" s="39">
        <f t="shared" si="4"/>
        <v>0</v>
      </c>
      <c r="N11" s="39">
        <f t="shared" si="4"/>
        <v>5690</v>
      </c>
      <c r="O11" s="39">
        <f t="shared" si="4"/>
        <v>8383</v>
      </c>
      <c r="P11" s="39">
        <f t="shared" si="4"/>
        <v>13369.5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>
      <c r="O13" s="38"/>
    </row>
    <row r="14" spans="1:16" ht="10.8" thickBot="1">
      <c r="B14" s="33" t="s">
        <v>36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ht="12" customHeight="1">
      <c r="B15" s="160" t="s">
        <v>225</v>
      </c>
      <c r="C15" s="51"/>
      <c r="D15" s="52"/>
      <c r="E15" s="52">
        <v>2</v>
      </c>
      <c r="F15" s="164">
        <v>727</v>
      </c>
      <c r="G15" s="161">
        <v>16035</v>
      </c>
      <c r="H15" s="60"/>
      <c r="I15" s="162">
        <v>1215</v>
      </c>
      <c r="J15" s="60"/>
      <c r="K15" s="161">
        <v>2395</v>
      </c>
      <c r="L15" s="163"/>
      <c r="M15" s="59">
        <v>12</v>
      </c>
      <c r="N15" s="110">
        <v>6408</v>
      </c>
      <c r="O15" s="36">
        <f>SUM(F15:N15)+(E15*18)</f>
        <v>26828</v>
      </c>
      <c r="P15" s="195">
        <f t="shared" ref="P15:P16" si="5">(D15*$D$4)+(E15*$E$4)+(F15*$F$4)+(G15*$G$4)+(H15*$H$4)+(I15*$I$4)+(J15*$J$4)+(K15*$K$4)+(L15*$L$4)+(M15*$M$4)+(N15*$N$4)</f>
        <v>20067.95</v>
      </c>
    </row>
    <row r="16" spans="1:16">
      <c r="B16" s="160"/>
      <c r="C16" s="51"/>
      <c r="D16" s="52"/>
      <c r="E16" s="52"/>
      <c r="F16" s="111"/>
      <c r="G16" s="113"/>
      <c r="H16" s="112"/>
      <c r="I16" s="113"/>
      <c r="J16" s="114"/>
      <c r="K16" s="113"/>
      <c r="L16" s="114"/>
      <c r="M16" s="115"/>
      <c r="N16" s="110"/>
      <c r="O16" s="36">
        <f>SUM(F16:N16)</f>
        <v>0</v>
      </c>
      <c r="P16" s="195">
        <f t="shared" si="5"/>
        <v>0</v>
      </c>
    </row>
    <row r="17" spans="2:16" ht="10.8" thickBot="1">
      <c r="B17" s="39" t="s">
        <v>21</v>
      </c>
      <c r="C17" s="39">
        <f t="shared" ref="C17:P17" si="6">SUM(C15:C16)</f>
        <v>0</v>
      </c>
      <c r="D17" s="39">
        <f t="shared" si="6"/>
        <v>0</v>
      </c>
      <c r="E17" s="39">
        <f t="shared" si="6"/>
        <v>2</v>
      </c>
      <c r="F17" s="39">
        <f t="shared" si="6"/>
        <v>727</v>
      </c>
      <c r="G17" s="39">
        <f t="shared" si="6"/>
        <v>16035</v>
      </c>
      <c r="H17" s="39">
        <f t="shared" si="6"/>
        <v>0</v>
      </c>
      <c r="I17" s="39">
        <f t="shared" si="6"/>
        <v>1215</v>
      </c>
      <c r="J17" s="39">
        <f t="shared" si="6"/>
        <v>0</v>
      </c>
      <c r="K17" s="39">
        <f t="shared" si="6"/>
        <v>2395</v>
      </c>
      <c r="L17" s="39">
        <f t="shared" si="6"/>
        <v>0</v>
      </c>
      <c r="M17" s="39">
        <f t="shared" si="6"/>
        <v>12</v>
      </c>
      <c r="N17" s="39">
        <f t="shared" si="6"/>
        <v>6408</v>
      </c>
      <c r="O17" s="39">
        <f t="shared" si="6"/>
        <v>26828</v>
      </c>
      <c r="P17" s="116">
        <f t="shared" si="6"/>
        <v>20067.95</v>
      </c>
    </row>
    <row r="20" spans="2:16" ht="10.8" thickBot="1">
      <c r="B20" s="33" t="s">
        <v>227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2:16">
      <c r="B21" s="58" t="s">
        <v>228</v>
      </c>
      <c r="C21" s="63"/>
      <c r="D21" s="52"/>
      <c r="E21" s="52"/>
      <c r="F21" s="53"/>
      <c r="G21" s="59">
        <v>124</v>
      </c>
      <c r="H21" s="60"/>
      <c r="I21" s="61">
        <v>71</v>
      </c>
      <c r="J21" s="60"/>
      <c r="K21" s="59">
        <v>44</v>
      </c>
      <c r="L21" s="62"/>
      <c r="M21" s="59"/>
      <c r="N21" s="60">
        <v>50</v>
      </c>
      <c r="O21" s="36">
        <f>SUM(F21:N21)</f>
        <v>289</v>
      </c>
      <c r="P21" s="195">
        <f t="shared" ref="P21:P23" si="7">(D21*$D$4)+(E21*$E$4)+(F21*$F$4)+(G21*$G$4)+(H21*$H$4)+(I21*$I$4)+(J21*$J$4)+(K21*$K$4)+(L21*$L$4)+(M21*$M$4)+(N21*$N$4)</f>
        <v>210.5</v>
      </c>
    </row>
    <row r="22" spans="2:16"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195">
        <f t="shared" si="7"/>
        <v>0</v>
      </c>
    </row>
    <row r="23" spans="2:16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SUM(C23:N23)</f>
        <v>0</v>
      </c>
      <c r="P23" s="195">
        <f t="shared" si="7"/>
        <v>0</v>
      </c>
    </row>
    <row r="24" spans="2:16" ht="10.8" thickBot="1">
      <c r="B24" s="39" t="s">
        <v>21</v>
      </c>
      <c r="C24" s="39">
        <f>SUM(C21:C22)</f>
        <v>0</v>
      </c>
      <c r="D24" s="39">
        <f>SUM(D21:D22)</f>
        <v>0</v>
      </c>
      <c r="E24" s="39">
        <f>SUM(E21:E22)</f>
        <v>0</v>
      </c>
      <c r="F24" s="39">
        <f t="shared" ref="F24:P24" si="8">SUM(F21:F23)</f>
        <v>0</v>
      </c>
      <c r="G24" s="39">
        <f t="shared" si="8"/>
        <v>124</v>
      </c>
      <c r="H24" s="39">
        <f t="shared" si="8"/>
        <v>0</v>
      </c>
      <c r="I24" s="39">
        <f t="shared" si="8"/>
        <v>71</v>
      </c>
      <c r="J24" s="39">
        <f t="shared" si="8"/>
        <v>0</v>
      </c>
      <c r="K24" s="39">
        <f t="shared" si="8"/>
        <v>44</v>
      </c>
      <c r="L24" s="39">
        <f t="shared" si="8"/>
        <v>0</v>
      </c>
      <c r="M24" s="39">
        <f t="shared" si="8"/>
        <v>0</v>
      </c>
      <c r="N24" s="39">
        <f t="shared" si="8"/>
        <v>50</v>
      </c>
      <c r="O24" s="39">
        <f t="shared" si="8"/>
        <v>289</v>
      </c>
      <c r="P24" s="116">
        <f t="shared" si="8"/>
        <v>210.5</v>
      </c>
    </row>
    <row r="25" spans="2:16"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146"/>
    </row>
    <row r="26" spans="2:16">
      <c r="N26" s="119" t="s">
        <v>28</v>
      </c>
      <c r="O26" s="118">
        <f>SUM(O11+O17+O24)</f>
        <v>35500</v>
      </c>
      <c r="P26" s="118">
        <f>SUM(P11+P17+P24)</f>
        <v>33647.949999999997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15" sqref="C15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235</v>
      </c>
      <c r="C7" s="159"/>
      <c r="D7" s="153"/>
      <c r="E7" s="153"/>
      <c r="F7" s="154">
        <v>16</v>
      </c>
      <c r="G7" s="155">
        <v>4533</v>
      </c>
      <c r="H7" s="156"/>
      <c r="I7" s="157">
        <v>152</v>
      </c>
      <c r="J7" s="156"/>
      <c r="K7" s="155"/>
      <c r="L7" s="158"/>
      <c r="M7" s="155">
        <v>839</v>
      </c>
      <c r="N7" s="156"/>
      <c r="O7" s="184">
        <f t="shared" ref="O7:O57" si="0">SUM(F7:N7)</f>
        <v>5540</v>
      </c>
      <c r="P7" s="195">
        <f>(D7*$D$3)+(E7*$E$3)+(F7*$F$3)+(G7*$G$3)+(H7*$H$3)+(I7*$I$3)+(J7*$J$3)+(K7*$K$3)+(L7*$L$3)+(M7*$M$3)+(N7*$N$3)</f>
        <v>2888.85</v>
      </c>
    </row>
    <row r="8" spans="1:16" s="189" customFormat="1">
      <c r="A8" s="188"/>
      <c r="B8" s="187" t="s">
        <v>236</v>
      </c>
      <c r="C8" s="159"/>
      <c r="D8" s="153"/>
      <c r="E8" s="153"/>
      <c r="F8" s="154"/>
      <c r="G8" s="155">
        <v>1445</v>
      </c>
      <c r="H8" s="156"/>
      <c r="I8" s="157">
        <v>18</v>
      </c>
      <c r="J8" s="156"/>
      <c r="K8" s="155"/>
      <c r="L8" s="158"/>
      <c r="M8" s="155">
        <v>39</v>
      </c>
      <c r="N8" s="156"/>
      <c r="O8" s="184">
        <f t="shared" si="0"/>
        <v>1502</v>
      </c>
      <c r="P8" s="195">
        <f t="shared" ref="P8:P19" si="1">(D8*$D$3)+(E8*$E$3)+(F8*$F$3)+(G8*$G$3)+(H8*$H$3)+(I8*$I$3)+(J8*$J$3)+(K8*$K$3)+(L8*$L$3)+(M8*$M$3)+(N8*$N$3)</f>
        <v>448.25</v>
      </c>
    </row>
    <row r="9" spans="1:16" s="189" customFormat="1">
      <c r="A9" s="188"/>
      <c r="B9" s="187" t="s">
        <v>237</v>
      </c>
      <c r="C9" s="51"/>
      <c r="D9" s="153"/>
      <c r="E9" s="153"/>
      <c r="F9" s="154">
        <v>62</v>
      </c>
      <c r="G9" s="155">
        <v>943</v>
      </c>
      <c r="H9" s="156"/>
      <c r="I9" s="157">
        <v>51</v>
      </c>
      <c r="J9" s="156"/>
      <c r="K9" s="155">
        <v>7</v>
      </c>
      <c r="L9" s="158"/>
      <c r="M9" s="155">
        <v>78</v>
      </c>
      <c r="N9" s="156"/>
      <c r="O9" s="184">
        <f t="shared" si="0"/>
        <v>1141</v>
      </c>
      <c r="P9" s="195">
        <f t="shared" si="1"/>
        <v>430.45</v>
      </c>
    </row>
    <row r="10" spans="1:16" s="189" customFormat="1">
      <c r="A10" s="188"/>
      <c r="B10" s="187" t="s">
        <v>238</v>
      </c>
      <c r="C10" s="51"/>
      <c r="D10" s="153"/>
      <c r="E10" s="153"/>
      <c r="F10" s="154">
        <v>35</v>
      </c>
      <c r="G10" s="155">
        <v>510</v>
      </c>
      <c r="H10" s="156"/>
      <c r="I10" s="157">
        <v>67</v>
      </c>
      <c r="J10" s="156"/>
      <c r="K10" s="155"/>
      <c r="L10" s="158"/>
      <c r="M10" s="155">
        <v>43</v>
      </c>
      <c r="N10" s="156"/>
      <c r="O10" s="184">
        <f t="shared" ref="O10:O12" si="2">SUM(F10:N10)</f>
        <v>655</v>
      </c>
      <c r="P10" s="195">
        <f t="shared" si="1"/>
        <v>250.5</v>
      </c>
    </row>
    <row r="11" spans="1:16" s="189" customFormat="1">
      <c r="A11" s="188"/>
      <c r="B11" s="187" t="s">
        <v>239</v>
      </c>
      <c r="C11" s="51"/>
      <c r="D11" s="153"/>
      <c r="E11" s="153"/>
      <c r="F11" s="154"/>
      <c r="G11" s="155">
        <v>773</v>
      </c>
      <c r="H11" s="156"/>
      <c r="I11" s="157">
        <v>2</v>
      </c>
      <c r="J11" s="156"/>
      <c r="K11" s="155"/>
      <c r="L11" s="158"/>
      <c r="M11" s="155">
        <v>8</v>
      </c>
      <c r="N11" s="156"/>
      <c r="O11" s="184">
        <f t="shared" si="2"/>
        <v>783</v>
      </c>
      <c r="P11" s="195">
        <f t="shared" si="1"/>
        <v>210.25</v>
      </c>
    </row>
    <row r="12" spans="1:16" s="189" customFormat="1">
      <c r="A12" s="188"/>
      <c r="B12" s="187" t="s">
        <v>240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>
        <v>100</v>
      </c>
      <c r="N12" s="156"/>
      <c r="O12" s="184">
        <f t="shared" si="2"/>
        <v>100</v>
      </c>
      <c r="P12" s="195">
        <f t="shared" si="1"/>
        <v>200</v>
      </c>
    </row>
    <row r="13" spans="1:16" s="189" customFormat="1">
      <c r="A13" s="188"/>
      <c r="B13" s="187" t="s">
        <v>241</v>
      </c>
      <c r="C13" s="159"/>
      <c r="D13" s="153"/>
      <c r="E13" s="153"/>
      <c r="F13" s="154"/>
      <c r="G13" s="155">
        <v>480</v>
      </c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480</v>
      </c>
      <c r="P13" s="195">
        <f t="shared" si="1"/>
        <v>120</v>
      </c>
    </row>
    <row r="14" spans="1:16" s="189" customFormat="1">
      <c r="A14" s="188"/>
      <c r="B14" s="152" t="s">
        <v>242</v>
      </c>
      <c r="C14" s="159"/>
      <c r="D14" s="153"/>
      <c r="E14" s="153"/>
      <c r="F14" s="154"/>
      <c r="G14" s="155">
        <v>380</v>
      </c>
      <c r="H14" s="156"/>
      <c r="I14" s="157">
        <v>10</v>
      </c>
      <c r="J14" s="156"/>
      <c r="K14" s="155"/>
      <c r="L14" s="158"/>
      <c r="M14" s="155"/>
      <c r="N14" s="156"/>
      <c r="O14" s="184">
        <f t="shared" si="3"/>
        <v>390</v>
      </c>
      <c r="P14" s="195">
        <f t="shared" si="1"/>
        <v>100</v>
      </c>
    </row>
    <row r="15" spans="1:16" s="189" customFormat="1">
      <c r="A15" s="188"/>
      <c r="B15" s="152" t="s">
        <v>243</v>
      </c>
      <c r="C15" s="51"/>
      <c r="D15" s="153"/>
      <c r="E15" s="153"/>
      <c r="F15" s="154">
        <v>16</v>
      </c>
      <c r="G15" s="155">
        <v>1</v>
      </c>
      <c r="H15" s="156"/>
      <c r="I15" s="157"/>
      <c r="J15" s="156"/>
      <c r="K15" s="155"/>
      <c r="L15" s="158"/>
      <c r="M15" s="155">
        <v>33</v>
      </c>
      <c r="N15" s="156"/>
      <c r="O15" s="184">
        <f t="shared" si="3"/>
        <v>50</v>
      </c>
      <c r="P15" s="195">
        <f t="shared" si="1"/>
        <v>67.849999999999994</v>
      </c>
    </row>
    <row r="16" spans="1:16" s="189" customFormat="1">
      <c r="A16" s="188"/>
      <c r="B16" s="187" t="s">
        <v>244</v>
      </c>
      <c r="C16" s="159"/>
      <c r="D16" s="153"/>
      <c r="E16" s="153"/>
      <c r="F16" s="154"/>
      <c r="G16" s="155">
        <v>60</v>
      </c>
      <c r="H16" s="156"/>
      <c r="I16" s="157">
        <v>20</v>
      </c>
      <c r="J16" s="156"/>
      <c r="K16" s="155"/>
      <c r="L16" s="158"/>
      <c r="M16" s="155">
        <v>20</v>
      </c>
      <c r="N16" s="156"/>
      <c r="O16" s="184">
        <f t="shared" si="3"/>
        <v>100</v>
      </c>
      <c r="P16" s="195">
        <f t="shared" si="1"/>
        <v>65</v>
      </c>
    </row>
    <row r="17" spans="1:16" s="189" customFormat="1">
      <c r="A17" s="188"/>
      <c r="B17" s="187" t="s">
        <v>245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>
        <v>30</v>
      </c>
      <c r="N17" s="156"/>
      <c r="O17" s="184">
        <f t="shared" si="3"/>
        <v>30</v>
      </c>
      <c r="P17" s="195">
        <f t="shared" si="1"/>
        <v>60</v>
      </c>
    </row>
    <row r="18" spans="1:16" s="189" customFormat="1">
      <c r="A18" s="188"/>
      <c r="B18" s="187" t="s">
        <v>246</v>
      </c>
      <c r="C18" s="159"/>
      <c r="D18" s="153"/>
      <c r="E18" s="153"/>
      <c r="F18" s="154">
        <v>4</v>
      </c>
      <c r="G18" s="155">
        <v>50</v>
      </c>
      <c r="H18" s="156"/>
      <c r="I18" s="157">
        <v>8</v>
      </c>
      <c r="J18" s="156"/>
      <c r="K18" s="155"/>
      <c r="L18" s="158"/>
      <c r="M18" s="155">
        <v>16</v>
      </c>
      <c r="N18" s="156"/>
      <c r="O18" s="184">
        <f t="shared" si="3"/>
        <v>78</v>
      </c>
      <c r="P18" s="195">
        <f t="shared" si="1"/>
        <v>48.9</v>
      </c>
    </row>
    <row r="19" spans="1:16" s="189" customFormat="1">
      <c r="A19" s="188"/>
      <c r="B19" s="187" t="s">
        <v>247</v>
      </c>
      <c r="C19" s="51"/>
      <c r="D19" s="153"/>
      <c r="E19" s="153"/>
      <c r="F19" s="154"/>
      <c r="G19" s="155">
        <v>83</v>
      </c>
      <c r="H19" s="156"/>
      <c r="I19" s="157">
        <v>17</v>
      </c>
      <c r="J19" s="156"/>
      <c r="K19" s="155">
        <v>2</v>
      </c>
      <c r="L19" s="158"/>
      <c r="M19" s="155">
        <v>7</v>
      </c>
      <c r="N19" s="156"/>
      <c r="O19" s="184">
        <f t="shared" si="3"/>
        <v>109</v>
      </c>
      <c r="P19" s="195">
        <f t="shared" si="1"/>
        <v>45.25</v>
      </c>
    </row>
    <row r="20" spans="1:16" s="189" customFormat="1">
      <c r="A20" s="188"/>
      <c r="B20" s="187" t="s">
        <v>248</v>
      </c>
      <c r="C20" s="159"/>
      <c r="D20" s="153"/>
      <c r="E20" s="153"/>
      <c r="F20" s="154"/>
      <c r="G20" s="155"/>
      <c r="H20" s="156"/>
      <c r="I20" s="157">
        <v>1</v>
      </c>
      <c r="J20" s="156"/>
      <c r="K20" s="155">
        <v>11</v>
      </c>
      <c r="L20" s="158"/>
      <c r="M20" s="155">
        <v>12</v>
      </c>
      <c r="N20" s="156"/>
      <c r="O20" s="184">
        <f t="shared" ref="O20:O21" si="4">SUM(F20:N20)</f>
        <v>24</v>
      </c>
      <c r="P20" s="195">
        <f t="shared" ref="P20:P31" si="5">(D20*$D$3)+(E20*$E$3)+(F20*$F$3)+(G20*$G$3)+(H20*$H$3)+(I20*$I$3)+(J20*$J$3)+(K20*$K$3)+(L20*$L$3)+(M20*$M$3)+(N20*$N$3)</f>
        <v>35.5</v>
      </c>
    </row>
    <row r="21" spans="1:16" s="189" customFormat="1">
      <c r="A21" s="188"/>
      <c r="B21" s="187" t="s">
        <v>249</v>
      </c>
      <c r="C21" s="159"/>
      <c r="D21" s="153"/>
      <c r="E21" s="153"/>
      <c r="F21" s="154"/>
      <c r="G21" s="155"/>
      <c r="H21" s="156"/>
      <c r="I21" s="157"/>
      <c r="J21" s="156"/>
      <c r="K21" s="155"/>
      <c r="L21" s="158"/>
      <c r="M21" s="155">
        <v>16</v>
      </c>
      <c r="N21" s="156"/>
      <c r="O21" s="184">
        <f t="shared" si="4"/>
        <v>16</v>
      </c>
      <c r="P21" s="195">
        <f t="shared" si="5"/>
        <v>32</v>
      </c>
    </row>
    <row r="22" spans="1:16" s="189" customFormat="1">
      <c r="A22" s="188"/>
      <c r="B22" s="187" t="s">
        <v>250</v>
      </c>
      <c r="C22" s="51"/>
      <c r="D22" s="153"/>
      <c r="E22" s="153"/>
      <c r="F22" s="154"/>
      <c r="G22" s="155"/>
      <c r="H22" s="156"/>
      <c r="I22" s="157">
        <v>10</v>
      </c>
      <c r="J22" s="156"/>
      <c r="K22" s="155">
        <v>2</v>
      </c>
      <c r="L22" s="158"/>
      <c r="M22" s="155">
        <v>11</v>
      </c>
      <c r="N22" s="156"/>
      <c r="O22" s="184">
        <f t="shared" ref="O22:O24" si="6">SUM(F22:N22)</f>
        <v>23</v>
      </c>
      <c r="P22" s="195">
        <f t="shared" si="5"/>
        <v>29</v>
      </c>
    </row>
    <row r="23" spans="1:16" s="189" customFormat="1">
      <c r="A23" s="188"/>
      <c r="B23" s="187" t="s">
        <v>251</v>
      </c>
      <c r="C23" s="159"/>
      <c r="D23" s="153"/>
      <c r="E23" s="153"/>
      <c r="F23" s="154"/>
      <c r="G23" s="155">
        <v>110</v>
      </c>
      <c r="H23" s="156"/>
      <c r="I23" s="157">
        <v>4</v>
      </c>
      <c r="J23" s="156"/>
      <c r="K23" s="155"/>
      <c r="L23" s="158"/>
      <c r="M23" s="155"/>
      <c r="N23" s="156"/>
      <c r="O23" s="184">
        <f t="shared" si="6"/>
        <v>114</v>
      </c>
      <c r="P23" s="195">
        <f t="shared" si="5"/>
        <v>29.5</v>
      </c>
    </row>
    <row r="24" spans="1:16" s="189" customFormat="1">
      <c r="A24" s="188"/>
      <c r="B24" s="187" t="s">
        <v>252</v>
      </c>
      <c r="C24" s="51"/>
      <c r="D24" s="153"/>
      <c r="E24" s="153"/>
      <c r="F24" s="154">
        <v>5</v>
      </c>
      <c r="G24" s="155">
        <v>43</v>
      </c>
      <c r="H24" s="156"/>
      <c r="I24" s="157">
        <v>7</v>
      </c>
      <c r="J24" s="156"/>
      <c r="K24" s="155"/>
      <c r="L24" s="158"/>
      <c r="M24" s="155">
        <v>7</v>
      </c>
      <c r="N24" s="156"/>
      <c r="O24" s="184">
        <f t="shared" si="6"/>
        <v>62</v>
      </c>
      <c r="P24" s="195">
        <f t="shared" si="5"/>
        <v>28.75</v>
      </c>
    </row>
    <row r="25" spans="1:16" s="189" customFormat="1">
      <c r="A25" s="188"/>
      <c r="B25" s="187" t="s">
        <v>253</v>
      </c>
      <c r="C25" s="51"/>
      <c r="D25" s="153"/>
      <c r="E25" s="153"/>
      <c r="F25" s="154"/>
      <c r="G25" s="155">
        <v>90</v>
      </c>
      <c r="H25" s="156"/>
      <c r="I25" s="157"/>
      <c r="J25" s="156"/>
      <c r="K25" s="155"/>
      <c r="L25" s="158"/>
      <c r="M25" s="155">
        <v>2</v>
      </c>
      <c r="N25" s="156"/>
      <c r="O25" s="184">
        <f t="shared" ref="O25:O31" si="7">SUM(F25:N25)</f>
        <v>92</v>
      </c>
      <c r="P25" s="195">
        <f t="shared" si="5"/>
        <v>26.5</v>
      </c>
    </row>
    <row r="26" spans="1:16" s="189" customFormat="1">
      <c r="A26" s="188"/>
      <c r="B26" s="152" t="s">
        <v>254</v>
      </c>
      <c r="C26" s="159"/>
      <c r="D26" s="153"/>
      <c r="E26" s="153"/>
      <c r="F26" s="154"/>
      <c r="G26" s="155">
        <v>16</v>
      </c>
      <c r="H26" s="156"/>
      <c r="I26" s="157">
        <v>1</v>
      </c>
      <c r="J26" s="156"/>
      <c r="K26" s="155">
        <v>2</v>
      </c>
      <c r="L26" s="158"/>
      <c r="M26" s="155">
        <v>10</v>
      </c>
      <c r="N26" s="156"/>
      <c r="O26" s="184">
        <f t="shared" si="7"/>
        <v>29</v>
      </c>
      <c r="P26" s="195">
        <f t="shared" si="5"/>
        <v>26.5</v>
      </c>
    </row>
    <row r="27" spans="1:16" s="189" customFormat="1">
      <c r="A27" s="188"/>
      <c r="B27" s="152" t="s">
        <v>255</v>
      </c>
      <c r="C27" s="159"/>
      <c r="D27" s="153"/>
      <c r="E27" s="153"/>
      <c r="F27" s="154"/>
      <c r="G27" s="155"/>
      <c r="H27" s="156"/>
      <c r="I27" s="157">
        <v>11</v>
      </c>
      <c r="J27" s="156"/>
      <c r="K27" s="155">
        <v>3</v>
      </c>
      <c r="L27" s="158"/>
      <c r="M27" s="155">
        <v>7</v>
      </c>
      <c r="N27" s="156"/>
      <c r="O27" s="184">
        <f t="shared" si="7"/>
        <v>21</v>
      </c>
      <c r="P27" s="195">
        <f t="shared" si="5"/>
        <v>22.5</v>
      </c>
    </row>
    <row r="28" spans="1:16" s="189" customFormat="1">
      <c r="A28" s="188"/>
      <c r="B28" s="187" t="s">
        <v>256</v>
      </c>
      <c r="C28" s="51"/>
      <c r="D28" s="153"/>
      <c r="E28" s="153"/>
      <c r="F28" s="154"/>
      <c r="G28" s="155">
        <v>84</v>
      </c>
      <c r="H28" s="156"/>
      <c r="I28" s="157"/>
      <c r="J28" s="156"/>
      <c r="K28" s="155"/>
      <c r="L28" s="158"/>
      <c r="M28" s="155"/>
      <c r="N28" s="156"/>
      <c r="O28" s="184">
        <f t="shared" si="7"/>
        <v>84</v>
      </c>
      <c r="P28" s="195">
        <f t="shared" si="5"/>
        <v>21</v>
      </c>
    </row>
    <row r="29" spans="1:16" s="189" customFormat="1">
      <c r="A29" s="188"/>
      <c r="B29" s="187" t="s">
        <v>257</v>
      </c>
      <c r="C29" s="51"/>
      <c r="D29" s="153"/>
      <c r="E29" s="153"/>
      <c r="F29" s="154"/>
      <c r="G29" s="155"/>
      <c r="H29" s="156"/>
      <c r="I29" s="157">
        <v>40</v>
      </c>
      <c r="J29" s="156"/>
      <c r="K29" s="155"/>
      <c r="L29" s="158"/>
      <c r="M29" s="155"/>
      <c r="N29" s="156"/>
      <c r="O29" s="184">
        <f t="shared" si="7"/>
        <v>40</v>
      </c>
      <c r="P29" s="195">
        <f t="shared" si="5"/>
        <v>20</v>
      </c>
    </row>
    <row r="30" spans="1:16" s="189" customFormat="1">
      <c r="A30" s="188"/>
      <c r="B30" s="187" t="s">
        <v>258</v>
      </c>
      <c r="C30" s="51"/>
      <c r="D30" s="153"/>
      <c r="E30" s="153"/>
      <c r="F30" s="154"/>
      <c r="G30" s="155"/>
      <c r="H30" s="156"/>
      <c r="I30" s="157"/>
      <c r="J30" s="156"/>
      <c r="K30" s="155"/>
      <c r="L30" s="158"/>
      <c r="M30" s="155">
        <v>10</v>
      </c>
      <c r="N30" s="156"/>
      <c r="O30" s="184">
        <f t="shared" si="7"/>
        <v>10</v>
      </c>
      <c r="P30" s="195">
        <f t="shared" si="5"/>
        <v>20</v>
      </c>
    </row>
    <row r="31" spans="1:16" s="189" customFormat="1">
      <c r="A31" s="188"/>
      <c r="B31" s="187" t="s">
        <v>259</v>
      </c>
      <c r="C31" s="51"/>
      <c r="D31" s="153"/>
      <c r="E31" s="153"/>
      <c r="F31" s="154"/>
      <c r="G31" s="155">
        <v>9</v>
      </c>
      <c r="H31" s="156"/>
      <c r="I31" s="157">
        <v>2</v>
      </c>
      <c r="J31" s="156"/>
      <c r="K31" s="155">
        <v>2</v>
      </c>
      <c r="L31" s="158"/>
      <c r="M31" s="155">
        <v>7</v>
      </c>
      <c r="N31" s="156"/>
      <c r="O31" s="184">
        <f t="shared" si="7"/>
        <v>20</v>
      </c>
      <c r="P31" s="195">
        <f t="shared" si="5"/>
        <v>19.25</v>
      </c>
    </row>
    <row r="32" spans="1:16" s="189" customFormat="1">
      <c r="A32" s="188"/>
      <c r="B32" s="187" t="s">
        <v>260</v>
      </c>
      <c r="C32" s="51"/>
      <c r="D32" s="153"/>
      <c r="E32" s="153"/>
      <c r="F32" s="154"/>
      <c r="G32" s="155">
        <v>50</v>
      </c>
      <c r="H32" s="156"/>
      <c r="I32" s="157">
        <v>13</v>
      </c>
      <c r="J32" s="156"/>
      <c r="K32" s="155"/>
      <c r="L32" s="158"/>
      <c r="M32" s="155"/>
      <c r="N32" s="156"/>
      <c r="O32" s="184">
        <f t="shared" si="0"/>
        <v>63</v>
      </c>
      <c r="P32" s="195">
        <f t="shared" ref="P32:P43" si="8">(D32*$D$3)+(E32*$E$3)+(F32*$F$3)+(G32*$G$3)+(H32*$H$3)+(I32*$I$3)+(J32*$J$3)+(K32*$K$3)+(L32*$L$3)+(M32*$M$3)+(N32*$N$3)</f>
        <v>19</v>
      </c>
    </row>
    <row r="33" spans="1:16" s="189" customFormat="1">
      <c r="A33" s="188"/>
      <c r="B33" s="187" t="s">
        <v>261</v>
      </c>
      <c r="C33" s="159"/>
      <c r="D33" s="153"/>
      <c r="E33" s="153"/>
      <c r="F33" s="154">
        <v>5</v>
      </c>
      <c r="G33" s="155">
        <v>25</v>
      </c>
      <c r="H33" s="156"/>
      <c r="I33" s="157">
        <v>1</v>
      </c>
      <c r="J33" s="156"/>
      <c r="K33" s="155">
        <v>3</v>
      </c>
      <c r="L33" s="158"/>
      <c r="M33" s="155">
        <v>4</v>
      </c>
      <c r="N33" s="156"/>
      <c r="O33" s="184">
        <f t="shared" si="0"/>
        <v>38</v>
      </c>
      <c r="P33" s="195">
        <f t="shared" si="8"/>
        <v>18.25</v>
      </c>
    </row>
    <row r="34" spans="1:16" s="189" customFormat="1">
      <c r="A34" s="188"/>
      <c r="B34" s="187" t="s">
        <v>262</v>
      </c>
      <c r="C34" s="51"/>
      <c r="D34" s="153"/>
      <c r="E34" s="153"/>
      <c r="F34" s="154"/>
      <c r="G34" s="155">
        <v>68</v>
      </c>
      <c r="H34" s="156"/>
      <c r="I34" s="157">
        <v>2</v>
      </c>
      <c r="J34" s="156"/>
      <c r="K34" s="155"/>
      <c r="L34" s="158"/>
      <c r="M34" s="155"/>
      <c r="N34" s="156"/>
      <c r="O34" s="184">
        <f t="shared" ref="O34:O36" si="9">SUM(F34:N34)</f>
        <v>70</v>
      </c>
      <c r="P34" s="195">
        <f t="shared" si="8"/>
        <v>18</v>
      </c>
    </row>
    <row r="35" spans="1:16" s="189" customFormat="1">
      <c r="A35" s="188"/>
      <c r="B35" s="187" t="s">
        <v>263</v>
      </c>
      <c r="C35" s="51"/>
      <c r="D35" s="153"/>
      <c r="E35" s="153"/>
      <c r="F35" s="154"/>
      <c r="G35" s="155">
        <v>4</v>
      </c>
      <c r="H35" s="156"/>
      <c r="I35" s="157">
        <v>10</v>
      </c>
      <c r="J35" s="156"/>
      <c r="K35" s="155"/>
      <c r="L35" s="158"/>
      <c r="M35" s="155">
        <v>4</v>
      </c>
      <c r="N35" s="156"/>
      <c r="O35" s="184">
        <f t="shared" si="9"/>
        <v>18</v>
      </c>
      <c r="P35" s="195">
        <f t="shared" si="8"/>
        <v>14</v>
      </c>
    </row>
    <row r="36" spans="1:16" s="189" customFormat="1">
      <c r="A36" s="188"/>
      <c r="B36" s="187" t="s">
        <v>264</v>
      </c>
      <c r="C36" s="159"/>
      <c r="D36" s="153"/>
      <c r="E36" s="153"/>
      <c r="F36" s="154"/>
      <c r="G36" s="155">
        <v>4</v>
      </c>
      <c r="H36" s="156"/>
      <c r="I36" s="157">
        <v>10</v>
      </c>
      <c r="J36" s="156"/>
      <c r="K36" s="155"/>
      <c r="L36" s="158"/>
      <c r="M36" s="155">
        <v>4</v>
      </c>
      <c r="N36" s="156"/>
      <c r="O36" s="184">
        <f t="shared" si="9"/>
        <v>18</v>
      </c>
      <c r="P36" s="195">
        <f t="shared" si="8"/>
        <v>14</v>
      </c>
    </row>
    <row r="37" spans="1:16" s="189" customFormat="1">
      <c r="A37" s="188"/>
      <c r="B37" s="187" t="s">
        <v>265</v>
      </c>
      <c r="C37" s="159"/>
      <c r="D37" s="153"/>
      <c r="E37" s="153"/>
      <c r="F37" s="154">
        <v>2</v>
      </c>
      <c r="G37" s="155">
        <v>14</v>
      </c>
      <c r="H37" s="156"/>
      <c r="I37" s="157">
        <v>2</v>
      </c>
      <c r="J37" s="156"/>
      <c r="K37" s="155">
        <v>2</v>
      </c>
      <c r="L37" s="158"/>
      <c r="M37" s="155">
        <v>3</v>
      </c>
      <c r="N37" s="156"/>
      <c r="O37" s="184">
        <f t="shared" ref="O37:O43" si="10">SUM(F37:N37)</f>
        <v>23</v>
      </c>
      <c r="P37" s="195">
        <f t="shared" si="8"/>
        <v>12.7</v>
      </c>
    </row>
    <row r="38" spans="1:16" s="189" customFormat="1">
      <c r="A38" s="188"/>
      <c r="B38" s="152" t="s">
        <v>266</v>
      </c>
      <c r="C38" s="159"/>
      <c r="D38" s="153"/>
      <c r="E38" s="153"/>
      <c r="F38" s="154"/>
      <c r="G38" s="155"/>
      <c r="H38" s="156"/>
      <c r="I38" s="157">
        <v>9</v>
      </c>
      <c r="J38" s="156"/>
      <c r="K38" s="155"/>
      <c r="L38" s="158"/>
      <c r="M38" s="155">
        <v>4</v>
      </c>
      <c r="N38" s="156"/>
      <c r="O38" s="184">
        <f t="shared" si="10"/>
        <v>13</v>
      </c>
      <c r="P38" s="195">
        <f t="shared" si="8"/>
        <v>12.5</v>
      </c>
    </row>
    <row r="39" spans="1:16" s="189" customFormat="1">
      <c r="A39" s="188"/>
      <c r="B39" s="152" t="s">
        <v>267</v>
      </c>
      <c r="C39" s="159"/>
      <c r="D39" s="153"/>
      <c r="E39" s="153"/>
      <c r="F39" s="154"/>
      <c r="G39" s="155"/>
      <c r="H39" s="156"/>
      <c r="I39" s="157"/>
      <c r="J39" s="156"/>
      <c r="K39" s="155"/>
      <c r="L39" s="158"/>
      <c r="M39" s="155">
        <v>5</v>
      </c>
      <c r="N39" s="156"/>
      <c r="O39" s="184">
        <f t="shared" si="10"/>
        <v>5</v>
      </c>
      <c r="P39" s="195">
        <f t="shared" si="8"/>
        <v>10</v>
      </c>
    </row>
    <row r="40" spans="1:16" s="189" customFormat="1">
      <c r="A40" s="188"/>
      <c r="B40" s="187" t="s">
        <v>268</v>
      </c>
      <c r="C40" s="159"/>
      <c r="D40" s="153"/>
      <c r="E40" s="153"/>
      <c r="F40" s="154">
        <v>6</v>
      </c>
      <c r="G40" s="155">
        <v>30</v>
      </c>
      <c r="H40" s="156"/>
      <c r="I40" s="157">
        <v>1</v>
      </c>
      <c r="J40" s="156"/>
      <c r="K40" s="155"/>
      <c r="L40" s="158"/>
      <c r="M40" s="155"/>
      <c r="N40" s="156"/>
      <c r="O40" s="184">
        <f t="shared" si="10"/>
        <v>37</v>
      </c>
      <c r="P40" s="195">
        <f t="shared" si="8"/>
        <v>8.6</v>
      </c>
    </row>
    <row r="41" spans="1:16" s="189" customFormat="1">
      <c r="A41" s="188"/>
      <c r="B41" s="187" t="s">
        <v>269</v>
      </c>
      <c r="C41" s="159"/>
      <c r="D41" s="153"/>
      <c r="E41" s="153"/>
      <c r="F41" s="154">
        <v>72</v>
      </c>
      <c r="G41" s="155"/>
      <c r="H41" s="156"/>
      <c r="I41" s="157">
        <v>4</v>
      </c>
      <c r="J41" s="156"/>
      <c r="K41" s="155"/>
      <c r="L41" s="158"/>
      <c r="M41" s="155"/>
      <c r="N41" s="156"/>
      <c r="O41" s="184">
        <f t="shared" si="10"/>
        <v>76</v>
      </c>
      <c r="P41" s="195">
        <f t="shared" si="8"/>
        <v>9.1999999999999993</v>
      </c>
    </row>
    <row r="42" spans="1:16" s="189" customFormat="1">
      <c r="A42" s="188"/>
      <c r="B42" s="187" t="s">
        <v>270</v>
      </c>
      <c r="C42" s="159"/>
      <c r="D42" s="153"/>
      <c r="E42" s="153"/>
      <c r="F42" s="154"/>
      <c r="G42" s="155"/>
      <c r="H42" s="156"/>
      <c r="I42" s="157"/>
      <c r="J42" s="156"/>
      <c r="K42" s="155"/>
      <c r="L42" s="158"/>
      <c r="M42" s="155">
        <v>4</v>
      </c>
      <c r="N42" s="156"/>
      <c r="O42" s="184">
        <f t="shared" si="10"/>
        <v>4</v>
      </c>
      <c r="P42" s="195">
        <f t="shared" si="8"/>
        <v>8</v>
      </c>
    </row>
    <row r="43" spans="1:16" s="189" customFormat="1">
      <c r="A43" s="188"/>
      <c r="B43" s="187" t="s">
        <v>271</v>
      </c>
      <c r="C43" s="159"/>
      <c r="D43" s="153"/>
      <c r="E43" s="153"/>
      <c r="F43" s="154"/>
      <c r="G43" s="155">
        <v>2</v>
      </c>
      <c r="H43" s="156"/>
      <c r="I43" s="157">
        <v>5</v>
      </c>
      <c r="J43" s="156"/>
      <c r="K43" s="155"/>
      <c r="L43" s="158"/>
      <c r="M43" s="155">
        <v>2</v>
      </c>
      <c r="N43" s="156"/>
      <c r="O43" s="184">
        <f t="shared" si="10"/>
        <v>9</v>
      </c>
      <c r="P43" s="195">
        <f t="shared" si="8"/>
        <v>7</v>
      </c>
    </row>
    <row r="44" spans="1:16" s="189" customFormat="1">
      <c r="A44" s="188"/>
      <c r="B44" s="187" t="s">
        <v>272</v>
      </c>
      <c r="C44" s="159"/>
      <c r="D44" s="153"/>
      <c r="E44" s="153"/>
      <c r="F44" s="154"/>
      <c r="G44" s="155">
        <v>2</v>
      </c>
      <c r="H44" s="156"/>
      <c r="I44" s="157">
        <v>5</v>
      </c>
      <c r="J44" s="156"/>
      <c r="K44" s="155"/>
      <c r="L44" s="158"/>
      <c r="M44" s="155">
        <v>2</v>
      </c>
      <c r="N44" s="156"/>
      <c r="O44" s="184">
        <f t="shared" ref="O44:O45" si="11">SUM(F44:N44)</f>
        <v>9</v>
      </c>
      <c r="P44" s="195">
        <f t="shared" ref="P44:P55" si="12">(D44*$D$3)+(E44*$E$3)+(F44*$F$3)+(G44*$G$3)+(H44*$H$3)+(I44*$I$3)+(J44*$J$3)+(K44*$K$3)+(L44*$L$3)+(M44*$M$3)+(N44*$N$3)</f>
        <v>7</v>
      </c>
    </row>
    <row r="45" spans="1:16" s="189" customFormat="1">
      <c r="A45" s="188"/>
      <c r="B45" s="187" t="s">
        <v>273</v>
      </c>
      <c r="C45" s="159"/>
      <c r="D45" s="153"/>
      <c r="E45" s="153"/>
      <c r="F45" s="154"/>
      <c r="G45" s="155">
        <v>2</v>
      </c>
      <c r="H45" s="156"/>
      <c r="I45" s="157">
        <v>5</v>
      </c>
      <c r="J45" s="156"/>
      <c r="K45" s="155"/>
      <c r="L45" s="158"/>
      <c r="M45" s="155">
        <v>2</v>
      </c>
      <c r="N45" s="156"/>
      <c r="O45" s="184">
        <f t="shared" si="11"/>
        <v>9</v>
      </c>
      <c r="P45" s="195">
        <f t="shared" si="12"/>
        <v>7</v>
      </c>
    </row>
    <row r="46" spans="1:16" s="189" customFormat="1">
      <c r="A46" s="188"/>
      <c r="B46" s="187" t="s">
        <v>274</v>
      </c>
      <c r="C46" s="159"/>
      <c r="D46" s="153"/>
      <c r="E46" s="153"/>
      <c r="F46" s="154"/>
      <c r="G46" s="155">
        <v>2</v>
      </c>
      <c r="H46" s="156"/>
      <c r="I46" s="157">
        <v>5</v>
      </c>
      <c r="J46" s="156"/>
      <c r="K46" s="155"/>
      <c r="L46" s="158"/>
      <c r="M46" s="155">
        <v>2</v>
      </c>
      <c r="N46" s="156"/>
      <c r="O46" s="184">
        <f t="shared" ref="O46:O48" si="13">SUM(F46:N46)</f>
        <v>9</v>
      </c>
      <c r="P46" s="195">
        <f t="shared" si="12"/>
        <v>7</v>
      </c>
    </row>
    <row r="47" spans="1:16" s="189" customFormat="1">
      <c r="A47" s="188"/>
      <c r="B47" s="187" t="s">
        <v>275</v>
      </c>
      <c r="C47" s="159"/>
      <c r="D47" s="153"/>
      <c r="E47" s="153"/>
      <c r="F47" s="154"/>
      <c r="G47" s="155">
        <v>2</v>
      </c>
      <c r="H47" s="156"/>
      <c r="I47" s="157">
        <v>5</v>
      </c>
      <c r="J47" s="156"/>
      <c r="K47" s="155"/>
      <c r="L47" s="158"/>
      <c r="M47" s="155">
        <v>2</v>
      </c>
      <c r="N47" s="156"/>
      <c r="O47" s="184">
        <f t="shared" si="13"/>
        <v>9</v>
      </c>
      <c r="P47" s="195">
        <f t="shared" si="12"/>
        <v>7</v>
      </c>
    </row>
    <row r="48" spans="1:16" s="189" customFormat="1">
      <c r="A48" s="188"/>
      <c r="B48" s="187" t="s">
        <v>276</v>
      </c>
      <c r="C48" s="159"/>
      <c r="D48" s="153"/>
      <c r="E48" s="153"/>
      <c r="F48" s="154"/>
      <c r="G48" s="155">
        <v>2</v>
      </c>
      <c r="H48" s="156"/>
      <c r="I48" s="157">
        <v>5</v>
      </c>
      <c r="J48" s="156"/>
      <c r="K48" s="155"/>
      <c r="L48" s="158"/>
      <c r="M48" s="155">
        <v>2</v>
      </c>
      <c r="N48" s="156"/>
      <c r="O48" s="184">
        <f t="shared" si="13"/>
        <v>9</v>
      </c>
      <c r="P48" s="195">
        <f t="shared" si="12"/>
        <v>7</v>
      </c>
    </row>
    <row r="49" spans="1:16" s="189" customFormat="1">
      <c r="A49" s="188"/>
      <c r="B49" s="187" t="s">
        <v>277</v>
      </c>
      <c r="C49" s="159"/>
      <c r="D49" s="153"/>
      <c r="E49" s="153"/>
      <c r="F49" s="154"/>
      <c r="G49" s="155">
        <v>2</v>
      </c>
      <c r="H49" s="156"/>
      <c r="I49" s="157">
        <v>5</v>
      </c>
      <c r="J49" s="156"/>
      <c r="K49" s="155"/>
      <c r="L49" s="158"/>
      <c r="M49" s="155">
        <v>2</v>
      </c>
      <c r="N49" s="156"/>
      <c r="O49" s="184">
        <f t="shared" ref="O49:O55" si="14">SUM(F49:N49)</f>
        <v>9</v>
      </c>
      <c r="P49" s="195">
        <f t="shared" si="12"/>
        <v>7</v>
      </c>
    </row>
    <row r="50" spans="1:16" s="189" customFormat="1">
      <c r="A50" s="188"/>
      <c r="B50" s="152" t="s">
        <v>278</v>
      </c>
      <c r="C50" s="159"/>
      <c r="D50" s="153"/>
      <c r="E50" s="153"/>
      <c r="F50" s="154"/>
      <c r="G50" s="155">
        <v>2</v>
      </c>
      <c r="H50" s="156"/>
      <c r="I50" s="157">
        <v>5</v>
      </c>
      <c r="J50" s="156"/>
      <c r="K50" s="155"/>
      <c r="L50" s="158"/>
      <c r="M50" s="155">
        <v>2</v>
      </c>
      <c r="N50" s="156"/>
      <c r="O50" s="184">
        <f t="shared" si="14"/>
        <v>9</v>
      </c>
      <c r="P50" s="195">
        <f t="shared" si="12"/>
        <v>7</v>
      </c>
    </row>
    <row r="51" spans="1:16" s="189" customFormat="1">
      <c r="A51" s="188"/>
      <c r="B51" s="152" t="s">
        <v>279</v>
      </c>
      <c r="C51" s="159"/>
      <c r="D51" s="153"/>
      <c r="E51" s="153"/>
      <c r="F51" s="154"/>
      <c r="G51" s="155">
        <v>2</v>
      </c>
      <c r="H51" s="156"/>
      <c r="I51" s="157">
        <v>5</v>
      </c>
      <c r="J51" s="156"/>
      <c r="K51" s="155"/>
      <c r="L51" s="158"/>
      <c r="M51" s="155">
        <v>2</v>
      </c>
      <c r="N51" s="156"/>
      <c r="O51" s="184">
        <f t="shared" si="14"/>
        <v>9</v>
      </c>
      <c r="P51" s="195">
        <f t="shared" si="12"/>
        <v>7</v>
      </c>
    </row>
    <row r="52" spans="1:16" s="189" customFormat="1">
      <c r="A52" s="188"/>
      <c r="B52" s="187" t="s">
        <v>280</v>
      </c>
      <c r="C52" s="159"/>
      <c r="D52" s="153"/>
      <c r="E52" s="153"/>
      <c r="F52" s="154"/>
      <c r="G52" s="155">
        <v>2</v>
      </c>
      <c r="H52" s="156"/>
      <c r="I52" s="157">
        <v>5</v>
      </c>
      <c r="J52" s="156"/>
      <c r="K52" s="155"/>
      <c r="L52" s="158"/>
      <c r="M52" s="155">
        <v>2</v>
      </c>
      <c r="N52" s="156"/>
      <c r="O52" s="184">
        <f t="shared" si="14"/>
        <v>9</v>
      </c>
      <c r="P52" s="195">
        <f t="shared" si="12"/>
        <v>7</v>
      </c>
    </row>
    <row r="53" spans="1:16" s="189" customFormat="1">
      <c r="A53" s="188"/>
      <c r="B53" s="187" t="s">
        <v>281</v>
      </c>
      <c r="C53" s="159"/>
      <c r="D53" s="153"/>
      <c r="E53" s="153"/>
      <c r="F53" s="154"/>
      <c r="G53" s="155">
        <v>2</v>
      </c>
      <c r="H53" s="156"/>
      <c r="I53" s="157">
        <v>5</v>
      </c>
      <c r="J53" s="156"/>
      <c r="K53" s="155"/>
      <c r="L53" s="158"/>
      <c r="M53" s="155">
        <v>2</v>
      </c>
      <c r="N53" s="156"/>
      <c r="O53" s="184">
        <f t="shared" si="14"/>
        <v>9</v>
      </c>
      <c r="P53" s="195">
        <f t="shared" si="12"/>
        <v>7</v>
      </c>
    </row>
    <row r="54" spans="1:16" s="189" customFormat="1">
      <c r="A54" s="188"/>
      <c r="B54" s="187" t="s">
        <v>282</v>
      </c>
      <c r="C54" s="159"/>
      <c r="D54" s="153"/>
      <c r="E54" s="153"/>
      <c r="F54" s="154">
        <v>2</v>
      </c>
      <c r="G54" s="155">
        <v>5</v>
      </c>
      <c r="H54" s="156"/>
      <c r="I54" s="157"/>
      <c r="J54" s="156"/>
      <c r="K54" s="155"/>
      <c r="L54" s="158"/>
      <c r="M54" s="155">
        <v>2</v>
      </c>
      <c r="N54" s="156"/>
      <c r="O54" s="184">
        <f t="shared" si="14"/>
        <v>9</v>
      </c>
      <c r="P54" s="195">
        <f t="shared" si="12"/>
        <v>5.45</v>
      </c>
    </row>
    <row r="55" spans="1:16" s="189" customFormat="1">
      <c r="A55" s="188"/>
      <c r="B55" s="187" t="s">
        <v>283</v>
      </c>
      <c r="C55" s="159"/>
      <c r="D55" s="153"/>
      <c r="E55" s="153"/>
      <c r="F55" s="154"/>
      <c r="G55" s="155">
        <v>6</v>
      </c>
      <c r="H55" s="156"/>
      <c r="I55" s="157">
        <v>2</v>
      </c>
      <c r="J55" s="156"/>
      <c r="K55" s="155"/>
      <c r="L55" s="158"/>
      <c r="M55" s="155">
        <v>2</v>
      </c>
      <c r="N55" s="156"/>
      <c r="O55" s="184">
        <f t="shared" si="14"/>
        <v>10</v>
      </c>
      <c r="P55" s="195">
        <f t="shared" si="12"/>
        <v>6.5</v>
      </c>
    </row>
    <row r="56" spans="1:16" s="189" customFormat="1">
      <c r="A56" s="188"/>
      <c r="B56" s="187" t="s">
        <v>284</v>
      </c>
      <c r="C56" s="159"/>
      <c r="D56" s="153"/>
      <c r="E56" s="153"/>
      <c r="F56" s="154"/>
      <c r="G56" s="155">
        <v>5</v>
      </c>
      <c r="H56" s="156"/>
      <c r="I56" s="157"/>
      <c r="J56" s="156"/>
      <c r="K56" s="155"/>
      <c r="L56" s="158"/>
      <c r="M56" s="155">
        <v>2</v>
      </c>
      <c r="N56" s="156"/>
      <c r="O56" s="184">
        <f t="shared" si="0"/>
        <v>7</v>
      </c>
      <c r="P56" s="195">
        <f t="shared" ref="P56:P65" si="15">(D56*$D$3)+(E56*$E$3)+(F56*$F$3)+(G56*$G$3)+(H56*$H$3)+(I56*$I$3)+(J56*$J$3)+(K56*$K$3)+(L56*$L$3)+(M56*$M$3)+(N56*$N$3)</f>
        <v>5.25</v>
      </c>
    </row>
    <row r="57" spans="1:16" s="189" customFormat="1">
      <c r="A57" s="188"/>
      <c r="B57" s="187" t="s">
        <v>285</v>
      </c>
      <c r="C57" s="159"/>
      <c r="D57" s="153"/>
      <c r="E57" s="153"/>
      <c r="F57" s="154"/>
      <c r="G57" s="155">
        <v>20</v>
      </c>
      <c r="H57" s="156"/>
      <c r="I57" s="157"/>
      <c r="J57" s="156"/>
      <c r="K57" s="155"/>
      <c r="L57" s="158"/>
      <c r="M57" s="155"/>
      <c r="N57" s="156"/>
      <c r="O57" s="184">
        <f t="shared" si="0"/>
        <v>20</v>
      </c>
      <c r="P57" s="195">
        <f t="shared" si="15"/>
        <v>5</v>
      </c>
    </row>
    <row r="58" spans="1:16" s="189" customFormat="1">
      <c r="A58" s="188"/>
      <c r="B58" s="187" t="s">
        <v>286</v>
      </c>
      <c r="C58" s="159"/>
      <c r="D58" s="153"/>
      <c r="E58" s="153"/>
      <c r="F58" s="154"/>
      <c r="G58" s="155">
        <v>2</v>
      </c>
      <c r="H58" s="156"/>
      <c r="I58" s="157">
        <v>1</v>
      </c>
      <c r="J58" s="156"/>
      <c r="K58" s="155"/>
      <c r="L58" s="158"/>
      <c r="M58" s="155">
        <v>1</v>
      </c>
      <c r="N58" s="156"/>
      <c r="O58" s="184">
        <f t="shared" ref="O58:O60" si="16">SUM(F58:N58)</f>
        <v>4</v>
      </c>
      <c r="P58" s="195">
        <f t="shared" si="15"/>
        <v>3</v>
      </c>
    </row>
    <row r="59" spans="1:16" s="189" customFormat="1">
      <c r="A59" s="188"/>
      <c r="B59" s="187" t="s">
        <v>287</v>
      </c>
      <c r="C59" s="159"/>
      <c r="D59" s="153"/>
      <c r="E59" s="153"/>
      <c r="F59" s="154"/>
      <c r="G59" s="155">
        <v>10</v>
      </c>
      <c r="H59" s="156"/>
      <c r="I59" s="157"/>
      <c r="J59" s="156"/>
      <c r="K59" s="155"/>
      <c r="L59" s="158"/>
      <c r="M59" s="155"/>
      <c r="N59" s="156"/>
      <c r="O59" s="184">
        <f t="shared" si="16"/>
        <v>10</v>
      </c>
      <c r="P59" s="195">
        <f t="shared" si="15"/>
        <v>2.5</v>
      </c>
    </row>
    <row r="60" spans="1:16" s="189" customFormat="1">
      <c r="A60" s="188"/>
      <c r="B60" s="187" t="s">
        <v>288</v>
      </c>
      <c r="C60" s="159"/>
      <c r="D60" s="153"/>
      <c r="E60" s="153"/>
      <c r="F60" s="154">
        <v>1</v>
      </c>
      <c r="G60" s="155">
        <v>5</v>
      </c>
      <c r="H60" s="156"/>
      <c r="I60" s="157"/>
      <c r="J60" s="156"/>
      <c r="K60" s="155">
        <v>1</v>
      </c>
      <c r="L60" s="158"/>
      <c r="M60" s="155"/>
      <c r="N60" s="156"/>
      <c r="O60" s="184">
        <f t="shared" si="16"/>
        <v>7</v>
      </c>
      <c r="P60" s="195">
        <f t="shared" si="15"/>
        <v>2.35</v>
      </c>
    </row>
    <row r="61" spans="1:16" s="189" customFormat="1">
      <c r="A61" s="188"/>
      <c r="B61" s="187" t="s">
        <v>289</v>
      </c>
      <c r="C61" s="159"/>
      <c r="D61" s="153"/>
      <c r="E61" s="153"/>
      <c r="F61" s="154"/>
      <c r="G61" s="155">
        <v>9</v>
      </c>
      <c r="H61" s="156"/>
      <c r="I61" s="157"/>
      <c r="J61" s="156"/>
      <c r="K61" s="155"/>
      <c r="L61" s="158"/>
      <c r="M61" s="155"/>
      <c r="N61" s="156"/>
      <c r="O61" s="184">
        <f t="shared" ref="O61:O64" si="17">SUM(F61:N61)</f>
        <v>9</v>
      </c>
      <c r="P61" s="195">
        <f t="shared" si="15"/>
        <v>2.25</v>
      </c>
    </row>
    <row r="62" spans="1:16" s="189" customFormat="1">
      <c r="A62" s="188"/>
      <c r="B62" s="152" t="s">
        <v>290</v>
      </c>
      <c r="C62" s="159"/>
      <c r="D62" s="153"/>
      <c r="E62" s="153"/>
      <c r="F62" s="154"/>
      <c r="G62" s="155">
        <v>2</v>
      </c>
      <c r="H62" s="156"/>
      <c r="I62" s="157"/>
      <c r="J62" s="156"/>
      <c r="K62" s="155"/>
      <c r="L62" s="158"/>
      <c r="M62" s="155"/>
      <c r="N62" s="156"/>
      <c r="O62" s="184">
        <f t="shared" si="17"/>
        <v>2</v>
      </c>
      <c r="P62" s="195">
        <f t="shared" si="15"/>
        <v>0.5</v>
      </c>
    </row>
    <row r="63" spans="1:16" s="189" customFormat="1">
      <c r="A63" s="188"/>
      <c r="B63" s="152" t="s">
        <v>291</v>
      </c>
      <c r="C63" s="159"/>
      <c r="D63" s="153"/>
      <c r="E63" s="153"/>
      <c r="F63" s="154">
        <v>1</v>
      </c>
      <c r="G63" s="155"/>
      <c r="H63" s="156"/>
      <c r="I63" s="157"/>
      <c r="J63" s="156"/>
      <c r="K63" s="155"/>
      <c r="L63" s="158"/>
      <c r="M63" s="155"/>
      <c r="N63" s="156"/>
      <c r="O63" s="184">
        <f t="shared" si="17"/>
        <v>1</v>
      </c>
      <c r="P63" s="195">
        <f t="shared" si="15"/>
        <v>0.1</v>
      </c>
    </row>
    <row r="64" spans="1:16" s="189" customFormat="1">
      <c r="A64" s="188"/>
      <c r="B64" s="187" t="s">
        <v>292</v>
      </c>
      <c r="C64" s="159"/>
      <c r="D64" s="153"/>
      <c r="E64" s="153"/>
      <c r="F64" s="154">
        <v>1</v>
      </c>
      <c r="G64" s="155"/>
      <c r="H64" s="156"/>
      <c r="I64" s="157"/>
      <c r="J64" s="156"/>
      <c r="K64" s="155"/>
      <c r="L64" s="158"/>
      <c r="M64" s="155"/>
      <c r="N64" s="156"/>
      <c r="O64" s="184">
        <f t="shared" si="17"/>
        <v>1</v>
      </c>
      <c r="P64" s="195">
        <f t="shared" si="15"/>
        <v>0.1</v>
      </c>
    </row>
    <row r="65" spans="1:16" s="30" customFormat="1">
      <c r="A65" s="1"/>
      <c r="B65" s="136"/>
      <c r="C65" s="143"/>
      <c r="D65" s="137"/>
      <c r="E65" s="137"/>
      <c r="F65" s="138"/>
      <c r="G65" s="139"/>
      <c r="H65" s="140"/>
      <c r="I65" s="141"/>
      <c r="J65" s="140"/>
      <c r="K65" s="139"/>
      <c r="L65" s="142"/>
      <c r="M65" s="139"/>
      <c r="N65" s="140"/>
      <c r="O65" s="36">
        <f>SUM(F65:N65)</f>
        <v>0</v>
      </c>
      <c r="P65" s="195">
        <f t="shared" si="15"/>
        <v>0</v>
      </c>
    </row>
    <row r="66" spans="1:16" ht="10.8" thickBot="1">
      <c r="A66" s="38"/>
      <c r="B66" s="39" t="s">
        <v>21</v>
      </c>
      <c r="C66" s="39">
        <f t="shared" ref="C66:P66" si="18">SUM(C7:C65)</f>
        <v>0</v>
      </c>
      <c r="D66" s="39">
        <f t="shared" si="18"/>
        <v>0</v>
      </c>
      <c r="E66" s="39">
        <f t="shared" si="18"/>
        <v>0</v>
      </c>
      <c r="F66" s="39">
        <f t="shared" si="18"/>
        <v>228</v>
      </c>
      <c r="G66" s="39">
        <f t="shared" si="18"/>
        <v>9891</v>
      </c>
      <c r="H66" s="39">
        <f t="shared" si="18"/>
        <v>0</v>
      </c>
      <c r="I66" s="39">
        <f t="shared" si="18"/>
        <v>531</v>
      </c>
      <c r="J66" s="39">
        <f t="shared" si="18"/>
        <v>0</v>
      </c>
      <c r="K66" s="39">
        <f t="shared" si="18"/>
        <v>35</v>
      </c>
      <c r="L66" s="39">
        <f t="shared" si="18"/>
        <v>0</v>
      </c>
      <c r="M66" s="39">
        <f t="shared" si="18"/>
        <v>1352</v>
      </c>
      <c r="N66" s="39">
        <f t="shared" si="18"/>
        <v>0</v>
      </c>
      <c r="O66" s="39">
        <f t="shared" si="18"/>
        <v>12037</v>
      </c>
      <c r="P66" s="39">
        <f t="shared" si="18"/>
        <v>5500.05</v>
      </c>
    </row>
    <row r="67" spans="1:16">
      <c r="B67" s="38"/>
      <c r="C67" s="38"/>
      <c r="D67" s="38"/>
      <c r="E67" s="38"/>
      <c r="F67" s="40"/>
      <c r="G67" s="40"/>
      <c r="H67" s="40"/>
      <c r="I67" s="40"/>
      <c r="J67" s="40"/>
      <c r="K67" s="40"/>
      <c r="L67" s="40"/>
      <c r="M67" s="40"/>
      <c r="N67" s="40"/>
      <c r="O67" s="38"/>
      <c r="P67" s="38"/>
    </row>
    <row r="68" spans="1:16">
      <c r="B68" s="13"/>
      <c r="C68" s="13"/>
      <c r="D68" s="13"/>
      <c r="E68" s="13"/>
      <c r="F68" s="31"/>
      <c r="G68" s="31"/>
      <c r="H68" s="31"/>
      <c r="I68" s="31"/>
      <c r="J68" s="31"/>
      <c r="K68" s="31"/>
      <c r="L68" s="31"/>
      <c r="M68" s="31"/>
      <c r="N68" s="31"/>
      <c r="O68" s="13"/>
      <c r="P68" s="13"/>
    </row>
    <row r="69" spans="1:16" ht="10.8" thickBot="1">
      <c r="B69" s="33" t="s">
        <v>30</v>
      </c>
      <c r="C69" s="33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30" customFormat="1">
      <c r="A70" s="1"/>
      <c r="B70" s="58" t="s">
        <v>46</v>
      </c>
      <c r="C70" s="63"/>
      <c r="D70" s="52"/>
      <c r="E70" s="52"/>
      <c r="F70" s="53"/>
      <c r="G70" s="59">
        <v>4259</v>
      </c>
      <c r="H70" s="60"/>
      <c r="I70" s="61">
        <v>0</v>
      </c>
      <c r="J70" s="60"/>
      <c r="K70" s="59">
        <v>662</v>
      </c>
      <c r="L70" s="62"/>
      <c r="M70" s="59"/>
      <c r="N70" s="60"/>
      <c r="O70" s="36">
        <f>SUM(F70:N70)</f>
        <v>4921</v>
      </c>
      <c r="P70" s="195">
        <f t="shared" ref="P70:P72" si="19">(D70*$D$3)+(E70*$E$3)+(F70*$F$3)+(G70*$G$3)+(H70*$H$3)+(I70*$I$3)+(J70*$J$3)+(K70*$K$3)+(L70*$L$3)+(M70*$M$3)+(N70*$N$3)</f>
        <v>1726.75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>SUM(F71:N71)</f>
        <v>0</v>
      </c>
      <c r="P71" s="195">
        <f t="shared" si="19"/>
        <v>0</v>
      </c>
    </row>
    <row r="72" spans="1:16" s="30" customFormat="1">
      <c r="A72" s="1"/>
      <c r="B72" s="58"/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/>
      <c r="O72" s="36">
        <f>SUM(F72:N72)</f>
        <v>0</v>
      </c>
      <c r="P72" s="195">
        <f t="shared" si="19"/>
        <v>0</v>
      </c>
    </row>
    <row r="73" spans="1:16" ht="10.8" thickBot="1">
      <c r="A73" s="38"/>
      <c r="B73" s="39" t="s">
        <v>21</v>
      </c>
      <c r="C73" s="39">
        <f>SUM(C70:C72)</f>
        <v>0</v>
      </c>
      <c r="D73" s="39">
        <f>SUM(D70:D72)</f>
        <v>0</v>
      </c>
      <c r="E73" s="39">
        <f>SUM(E70:E72)</f>
        <v>0</v>
      </c>
      <c r="F73" s="39">
        <f>SUM(F70:F72)</f>
        <v>0</v>
      </c>
      <c r="G73" s="39">
        <f>SUM(G70:G72)</f>
        <v>4259</v>
      </c>
      <c r="H73" s="39">
        <f t="shared" ref="H73:P73" si="20">SUM(H70:H72)</f>
        <v>0</v>
      </c>
      <c r="I73" s="39">
        <f t="shared" si="20"/>
        <v>0</v>
      </c>
      <c r="J73" s="39">
        <f t="shared" si="20"/>
        <v>0</v>
      </c>
      <c r="K73" s="39">
        <f t="shared" si="20"/>
        <v>662</v>
      </c>
      <c r="L73" s="39">
        <f t="shared" si="20"/>
        <v>0</v>
      </c>
      <c r="M73" s="39">
        <f t="shared" si="20"/>
        <v>0</v>
      </c>
      <c r="N73" s="39">
        <f t="shared" si="20"/>
        <v>0</v>
      </c>
      <c r="O73" s="41">
        <f t="shared" si="20"/>
        <v>4921</v>
      </c>
      <c r="P73" s="41">
        <f t="shared" si="20"/>
        <v>1726.75</v>
      </c>
    </row>
    <row r="74" spans="1:16">
      <c r="G74" s="42"/>
    </row>
    <row r="75" spans="1:16" ht="13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+O73+O66</f>
        <v>16958</v>
      </c>
      <c r="P76" s="50">
        <f>+P73+P66</f>
        <v>7226.8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62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0"/>
  <sheetViews>
    <sheetView zoomScaleNormal="100" workbookViewId="0">
      <selection activeCell="H48" sqref="H48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73</v>
      </c>
      <c r="C7" s="63"/>
      <c r="D7" s="52"/>
      <c r="E7" s="52"/>
      <c r="F7" s="53"/>
      <c r="G7" s="59">
        <v>67</v>
      </c>
      <c r="H7" s="60"/>
      <c r="I7" s="61"/>
      <c r="J7" s="60"/>
      <c r="K7" s="59"/>
      <c r="L7" s="62"/>
      <c r="M7" s="59"/>
      <c r="N7" s="60">
        <v>10</v>
      </c>
      <c r="O7" s="36">
        <f>SUM(C7:N7)</f>
        <v>77</v>
      </c>
      <c r="P7" s="195">
        <f>(D7*$D$3)+(E7*$E$3)+(F7*$F$3)+(G7*$G$3)+(H7*$H$3)+(I7*$I$3)+(J7*$J$3)+(K7*$K$3)+(L7*$L$3)+(M7*$M$3)+(N7*$N$3)</f>
        <v>36.75</v>
      </c>
    </row>
    <row r="8" spans="1:16" s="30" customFormat="1">
      <c r="A8" s="1"/>
      <c r="B8" s="58" t="s">
        <v>74</v>
      </c>
      <c r="C8" s="51"/>
      <c r="D8" s="52"/>
      <c r="E8" s="52"/>
      <c r="F8" s="53"/>
      <c r="G8" s="59">
        <v>19</v>
      </c>
      <c r="H8" s="60"/>
      <c r="I8" s="61"/>
      <c r="J8" s="60"/>
      <c r="K8" s="59"/>
      <c r="L8" s="62"/>
      <c r="M8" s="59"/>
      <c r="N8" s="60">
        <v>3</v>
      </c>
      <c r="O8" s="36">
        <f t="shared" ref="O8:O10" si="0">SUM(F8:N8)</f>
        <v>22</v>
      </c>
      <c r="P8" s="195">
        <f t="shared" ref="P8:P10" si="1">(D8*$D$3)+(E8*$E$3)+(F8*$F$3)+(G8*$G$3)+(H8*$H$3)+(I8*$I$3)+(J8*$J$3)+(K8*$K$3)+(L8*$L$3)+(M8*$M$3)+(N8*$N$3)</f>
        <v>10.75</v>
      </c>
    </row>
    <row r="9" spans="1:16" s="30" customFormat="1">
      <c r="A9" s="1"/>
      <c r="B9" s="58" t="s">
        <v>75</v>
      </c>
      <c r="C9" s="51"/>
      <c r="D9" s="52"/>
      <c r="E9" s="52"/>
      <c r="F9" s="53"/>
      <c r="G9" s="59">
        <v>19</v>
      </c>
      <c r="H9" s="60"/>
      <c r="I9" s="61"/>
      <c r="J9" s="60"/>
      <c r="K9" s="59"/>
      <c r="L9" s="62"/>
      <c r="M9" s="59"/>
      <c r="N9" s="60">
        <v>3</v>
      </c>
      <c r="O9" s="36">
        <f t="shared" si="0"/>
        <v>22</v>
      </c>
      <c r="P9" s="195">
        <f t="shared" si="1"/>
        <v>10.75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ht="10.8" thickBot="1">
      <c r="A11" s="38"/>
      <c r="B11" s="39" t="s">
        <v>21</v>
      </c>
      <c r="C11" s="39">
        <f t="shared" ref="C11:P11" si="2">SUM(C7:C10)</f>
        <v>0</v>
      </c>
      <c r="D11" s="39">
        <f t="shared" si="2"/>
        <v>0</v>
      </c>
      <c r="E11" s="39">
        <f t="shared" si="2"/>
        <v>0</v>
      </c>
      <c r="F11" s="39">
        <f t="shared" si="2"/>
        <v>0</v>
      </c>
      <c r="G11" s="39">
        <f t="shared" si="2"/>
        <v>105</v>
      </c>
      <c r="H11" s="39">
        <f t="shared" si="2"/>
        <v>0</v>
      </c>
      <c r="I11" s="39">
        <f t="shared" si="2"/>
        <v>0</v>
      </c>
      <c r="J11" s="39">
        <f t="shared" si="2"/>
        <v>0</v>
      </c>
      <c r="K11" s="39">
        <f t="shared" si="2"/>
        <v>0</v>
      </c>
      <c r="L11" s="39">
        <f t="shared" si="2"/>
        <v>0</v>
      </c>
      <c r="M11" s="39">
        <f t="shared" si="2"/>
        <v>0</v>
      </c>
      <c r="N11" s="39">
        <f t="shared" si="2"/>
        <v>16</v>
      </c>
      <c r="O11" s="107">
        <f t="shared" si="2"/>
        <v>121</v>
      </c>
      <c r="P11" s="39">
        <f t="shared" si="2"/>
        <v>58.25</v>
      </c>
    </row>
    <row r="12" spans="1:16">
      <c r="B12" s="38"/>
      <c r="C12" s="38"/>
      <c r="D12" s="38"/>
      <c r="E12" s="38"/>
      <c r="F12" s="40"/>
      <c r="G12" s="40"/>
      <c r="H12" s="40"/>
      <c r="I12" s="40"/>
      <c r="J12" s="40"/>
      <c r="K12" s="40"/>
      <c r="L12" s="40"/>
      <c r="M12" s="40"/>
      <c r="N12" s="40"/>
      <c r="O12" s="38"/>
      <c r="P12" s="38"/>
    </row>
    <row r="13" spans="1:16">
      <c r="A13" s="38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0.8" thickBot="1">
      <c r="B14" s="33" t="s">
        <v>39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>
      <c r="A15" s="1"/>
      <c r="B15" s="187" t="s">
        <v>76</v>
      </c>
      <c r="C15" s="63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>
        <v>30</v>
      </c>
      <c r="O15" s="36">
        <f t="shared" ref="O15:O21" si="3">SUM(F15:N15)</f>
        <v>30</v>
      </c>
      <c r="P15" s="195">
        <f t="shared" ref="P15:P21" si="4">(D15*$D$3)+(E15*$E$3)+(F15*$F$3)+(G15*$G$3)+(H15*$H$3)+(I15*$I$3)+(J15*$J$3)+(K15*$K$3)+(L15*$L$3)+(M15*$M$3)+(N15*$N$3)</f>
        <v>60</v>
      </c>
    </row>
    <row r="16" spans="1:16" s="189" customFormat="1">
      <c r="A16" s="188"/>
      <c r="B16" s="187" t="s">
        <v>77</v>
      </c>
      <c r="C16" s="51"/>
      <c r="D16" s="193"/>
      <c r="E16" s="193"/>
      <c r="F16" s="194"/>
      <c r="G16" s="180"/>
      <c r="H16" s="181"/>
      <c r="I16" s="182"/>
      <c r="J16" s="181"/>
      <c r="K16" s="180"/>
      <c r="L16" s="183"/>
      <c r="M16" s="180"/>
      <c r="N16" s="181">
        <v>18</v>
      </c>
      <c r="O16" s="184">
        <f t="shared" ref="O16:O17" si="5">SUM(F16:N16)</f>
        <v>18</v>
      </c>
      <c r="P16" s="195">
        <f t="shared" ref="P16:P17" si="6">(D16*$D$3)+(E16*$E$3)+(F16*$F$3)+(G16*$G$3)+(H16*$H$3)+(I16*$I$3)+(J16*$J$3)+(K16*$K$3)+(L16*$L$3)+(M16*$M$3)+(N16*$N$3)</f>
        <v>36</v>
      </c>
    </row>
    <row r="17" spans="1:16" s="189" customFormat="1">
      <c r="A17" s="188"/>
      <c r="B17" s="187" t="s">
        <v>78</v>
      </c>
      <c r="C17" s="51"/>
      <c r="D17" s="193"/>
      <c r="E17" s="193"/>
      <c r="F17" s="194"/>
      <c r="G17" s="180"/>
      <c r="H17" s="181"/>
      <c r="I17" s="182"/>
      <c r="J17" s="181"/>
      <c r="K17" s="180"/>
      <c r="L17" s="183"/>
      <c r="M17" s="180"/>
      <c r="N17" s="181">
        <v>5</v>
      </c>
      <c r="O17" s="184">
        <f t="shared" si="5"/>
        <v>5</v>
      </c>
      <c r="P17" s="195">
        <f t="shared" si="6"/>
        <v>10</v>
      </c>
    </row>
    <row r="18" spans="1:16" s="189" customFormat="1">
      <c r="A18" s="188"/>
      <c r="B18" s="187" t="s">
        <v>79</v>
      </c>
      <c r="C18" s="51"/>
      <c r="D18" s="193"/>
      <c r="E18" s="193"/>
      <c r="F18" s="194"/>
      <c r="G18" s="180"/>
      <c r="H18" s="181"/>
      <c r="I18" s="182"/>
      <c r="J18" s="181"/>
      <c r="K18" s="180"/>
      <c r="L18" s="183"/>
      <c r="M18" s="180"/>
      <c r="N18" s="181">
        <v>14</v>
      </c>
      <c r="O18" s="184">
        <f t="shared" si="3"/>
        <v>14</v>
      </c>
      <c r="P18" s="195">
        <f t="shared" si="4"/>
        <v>28</v>
      </c>
    </row>
    <row r="19" spans="1:16" s="189" customFormat="1">
      <c r="A19" s="188"/>
      <c r="B19" s="187" t="s">
        <v>80</v>
      </c>
      <c r="C19" s="51"/>
      <c r="D19" s="193"/>
      <c r="E19" s="193"/>
      <c r="F19" s="194"/>
      <c r="G19" s="180"/>
      <c r="H19" s="181"/>
      <c r="I19" s="182"/>
      <c r="J19" s="181"/>
      <c r="K19" s="180"/>
      <c r="L19" s="183"/>
      <c r="M19" s="180"/>
      <c r="N19" s="181">
        <v>10</v>
      </c>
      <c r="O19" s="184">
        <f t="shared" ref="O19" si="7">SUM(F19:N19)</f>
        <v>10</v>
      </c>
      <c r="P19" s="195">
        <f t="shared" ref="P19" si="8">(D19*$D$3)+(E19*$E$3)+(F19*$F$3)+(G19*$G$3)+(H19*$H$3)+(I19*$I$3)+(J19*$J$3)+(K19*$K$3)+(L19*$L$3)+(M19*$M$3)+(N19*$N$3)</f>
        <v>20</v>
      </c>
    </row>
    <row r="20" spans="1:16" s="189" customFormat="1">
      <c r="A20" s="188"/>
      <c r="B20" s="187" t="s">
        <v>81</v>
      </c>
      <c r="C20" s="51"/>
      <c r="D20" s="193"/>
      <c r="E20" s="193"/>
      <c r="F20" s="194"/>
      <c r="G20" s="180"/>
      <c r="H20" s="181"/>
      <c r="I20" s="182"/>
      <c r="J20" s="181"/>
      <c r="K20" s="180"/>
      <c r="L20" s="183"/>
      <c r="M20" s="180"/>
      <c r="N20" s="181">
        <v>19</v>
      </c>
      <c r="O20" s="184">
        <f t="shared" ref="O20" si="9">SUM(F20:N20)</f>
        <v>19</v>
      </c>
      <c r="P20" s="195">
        <f t="shared" ref="P20" si="10">(D20*$D$3)+(E20*$E$3)+(F20*$F$3)+(G20*$G$3)+(H20*$H$3)+(I20*$I$3)+(J20*$J$3)+(K20*$K$3)+(L20*$L$3)+(M20*$M$3)+(N20*$N$3)</f>
        <v>38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0.8" thickBot="1">
      <c r="A22" s="38"/>
      <c r="B22" s="39" t="s">
        <v>21</v>
      </c>
      <c r="C22" s="39">
        <f t="shared" ref="C22:P22" si="11">SUM(C15:C21)</f>
        <v>0</v>
      </c>
      <c r="D22" s="39">
        <f t="shared" si="11"/>
        <v>0</v>
      </c>
      <c r="E22" s="39">
        <f t="shared" si="11"/>
        <v>0</v>
      </c>
      <c r="F22" s="39">
        <f t="shared" si="11"/>
        <v>0</v>
      </c>
      <c r="G22" s="43">
        <f t="shared" si="11"/>
        <v>0</v>
      </c>
      <c r="H22" s="43">
        <f t="shared" si="11"/>
        <v>0</v>
      </c>
      <c r="I22" s="43">
        <f t="shared" si="11"/>
        <v>0</v>
      </c>
      <c r="J22" s="43">
        <f t="shared" si="11"/>
        <v>0</v>
      </c>
      <c r="K22" s="43">
        <f t="shared" si="11"/>
        <v>0</v>
      </c>
      <c r="L22" s="43">
        <f t="shared" si="11"/>
        <v>0</v>
      </c>
      <c r="M22" s="43">
        <f t="shared" si="11"/>
        <v>0</v>
      </c>
      <c r="N22" s="43">
        <f t="shared" si="11"/>
        <v>96</v>
      </c>
      <c r="O22" s="44">
        <f t="shared" si="11"/>
        <v>96</v>
      </c>
      <c r="P22" s="45">
        <f t="shared" si="11"/>
        <v>192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4" spans="1:16" hidden="1"/>
    <row r="25" spans="1:16" ht="10.8" hidden="1" thickBot="1">
      <c r="B25" s="33" t="s">
        <v>38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12">SUM(F26:N26)</f>
        <v>0</v>
      </c>
      <c r="P26" s="195">
        <f t="shared" ref="P26:P36" si="13">(D26*$D$3)+(E26*$E$3)+(F26*$F$3)+(G26*$G$3)+(H26*$H$3)+(I26*$I$3)+(J26*$J$3)+(K26*$K$3)+(L26*$L$3)+(M26*$M$3)+(N26*$N$3)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12"/>
        <v>0</v>
      </c>
      <c r="P27" s="195">
        <f t="shared" si="13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12"/>
        <v>0</v>
      </c>
      <c r="P28" s="195">
        <f t="shared" si="13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12"/>
        <v>0</v>
      </c>
      <c r="P29" s="195">
        <f t="shared" si="13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12"/>
        <v>0</v>
      </c>
      <c r="P30" s="195">
        <f t="shared" si="13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12"/>
        <v>0</v>
      </c>
      <c r="P31" s="195">
        <f t="shared" si="13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12"/>
        <v>0</v>
      </c>
      <c r="P32" s="195">
        <f t="shared" si="13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12"/>
        <v>0</v>
      </c>
      <c r="P33" s="195">
        <f t="shared" si="13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12"/>
        <v>0</v>
      </c>
      <c r="P34" s="195">
        <f t="shared" si="13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12"/>
        <v>0</v>
      </c>
      <c r="P35" s="195">
        <f t="shared" si="13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12"/>
        <v>0</v>
      </c>
      <c r="P36" s="195">
        <f t="shared" si="13"/>
        <v>0</v>
      </c>
    </row>
    <row r="37" spans="1:16" ht="10.8" hidden="1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14">SUM(G26:G36)</f>
        <v>0</v>
      </c>
      <c r="H37" s="43">
        <f t="shared" si="14"/>
        <v>0</v>
      </c>
      <c r="I37" s="43">
        <f t="shared" si="14"/>
        <v>0</v>
      </c>
      <c r="J37" s="43">
        <f t="shared" si="14"/>
        <v>0</v>
      </c>
      <c r="K37" s="43">
        <f t="shared" si="14"/>
        <v>0</v>
      </c>
      <c r="L37" s="43">
        <f t="shared" si="14"/>
        <v>0</v>
      </c>
      <c r="M37" s="43">
        <f t="shared" si="14"/>
        <v>0</v>
      </c>
      <c r="N37" s="43">
        <f t="shared" si="14"/>
        <v>0</v>
      </c>
      <c r="O37" s="44">
        <f t="shared" si="14"/>
        <v>0</v>
      </c>
      <c r="P37" s="45">
        <f t="shared" si="14"/>
        <v>0</v>
      </c>
    </row>
    <row r="38" spans="1:16" hidden="1"/>
    <row r="39" spans="1:16" ht="13.2">
      <c r="B39" s="2"/>
      <c r="C39" s="2"/>
      <c r="D39" s="2"/>
      <c r="E39" s="2"/>
      <c r="F39" s="47"/>
      <c r="G39" s="47"/>
      <c r="H39" s="47"/>
      <c r="I39" s="47"/>
      <c r="J39" s="47"/>
      <c r="K39" s="47"/>
      <c r="L39" s="47"/>
      <c r="M39" s="47"/>
      <c r="N39" s="47"/>
      <c r="O39" s="2"/>
      <c r="P39" s="2"/>
    </row>
    <row r="40" spans="1:16">
      <c r="M40" s="48" t="s">
        <v>21</v>
      </c>
      <c r="O40" s="49">
        <f>O37+O22+O11</f>
        <v>217</v>
      </c>
      <c r="P40" s="50">
        <f>P37+P22+P11</f>
        <v>250.25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3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97" sqref="B197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53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hidden="1" thickBot="1">
      <c r="B13" s="190" t="s">
        <v>54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181</v>
      </c>
      <c r="C20" s="166"/>
      <c r="D20" s="167"/>
      <c r="E20" s="167"/>
      <c r="F20" s="168"/>
      <c r="G20" s="169">
        <v>200</v>
      </c>
      <c r="H20" s="170"/>
      <c r="I20" s="171">
        <v>54</v>
      </c>
      <c r="J20" s="170"/>
      <c r="K20" s="169">
        <v>80</v>
      </c>
      <c r="L20" s="172"/>
      <c r="M20" s="169">
        <v>0</v>
      </c>
      <c r="N20" s="170">
        <v>10</v>
      </c>
      <c r="O20" s="36">
        <f>SUM(C20:N20)</f>
        <v>344</v>
      </c>
      <c r="P20" s="195">
        <f t="shared" ref="P20:P34" si="5">(D20*$D$3)+(E20*$E$3)+(F20*$F$3)+(G20*$G$3)+(H20*$H$3)+(I20*$I$3)+(J20*$J$3)+(K20*$K$3)+(L20*$L$3)+(M20*$M$3)+(N20*$N$3)</f>
        <v>177</v>
      </c>
    </row>
    <row r="21" spans="1:16" s="189" customFormat="1">
      <c r="A21" s="188"/>
      <c r="B21" s="165" t="s">
        <v>182</v>
      </c>
      <c r="C21" s="173"/>
      <c r="D21" s="167"/>
      <c r="E21" s="167"/>
      <c r="F21" s="168"/>
      <c r="G21" s="169">
        <v>27</v>
      </c>
      <c r="H21" s="170"/>
      <c r="I21" s="171">
        <v>6</v>
      </c>
      <c r="J21" s="170"/>
      <c r="K21" s="169">
        <v>20</v>
      </c>
      <c r="L21" s="172"/>
      <c r="M21" s="169"/>
      <c r="N21" s="170">
        <v>12</v>
      </c>
      <c r="O21" s="184">
        <f t="shared" ref="O21:O28" si="6">SUM(F21:N21)</f>
        <v>65</v>
      </c>
      <c r="P21" s="195">
        <f t="shared" si="5"/>
        <v>53.75</v>
      </c>
    </row>
    <row r="22" spans="1:16" s="189" customFormat="1">
      <c r="A22" s="188"/>
      <c r="B22" s="165" t="s">
        <v>183</v>
      </c>
      <c r="C22" s="173"/>
      <c r="D22" s="167"/>
      <c r="E22" s="167"/>
      <c r="F22" s="168"/>
      <c r="G22" s="169">
        <v>14</v>
      </c>
      <c r="H22" s="170"/>
      <c r="I22" s="171">
        <v>18</v>
      </c>
      <c r="J22" s="170"/>
      <c r="K22" s="169">
        <v>3</v>
      </c>
      <c r="L22" s="172"/>
      <c r="M22" s="169">
        <v>0</v>
      </c>
      <c r="N22" s="170">
        <v>3</v>
      </c>
      <c r="O22" s="184">
        <f t="shared" si="6"/>
        <v>38</v>
      </c>
      <c r="P22" s="195">
        <f t="shared" si="5"/>
        <v>21.5</v>
      </c>
    </row>
    <row r="23" spans="1:16" s="189" customFormat="1">
      <c r="A23" s="188"/>
      <c r="B23" s="187" t="s">
        <v>184</v>
      </c>
      <c r="C23" s="51"/>
      <c r="D23" s="193"/>
      <c r="E23" s="193"/>
      <c r="F23" s="194"/>
      <c r="G23" s="180">
        <v>77</v>
      </c>
      <c r="H23" s="181"/>
      <c r="I23" s="182">
        <v>63</v>
      </c>
      <c r="J23" s="181"/>
      <c r="K23" s="180">
        <v>17</v>
      </c>
      <c r="L23" s="183"/>
      <c r="M23" s="180"/>
      <c r="N23" s="181">
        <v>7</v>
      </c>
      <c r="O23" s="184">
        <f t="shared" si="6"/>
        <v>164</v>
      </c>
      <c r="P23" s="195">
        <f t="shared" si="5"/>
        <v>81.75</v>
      </c>
    </row>
    <row r="24" spans="1:16" s="189" customFormat="1">
      <c r="A24" s="188"/>
      <c r="B24" s="187" t="s">
        <v>185</v>
      </c>
      <c r="C24" s="51"/>
      <c r="D24" s="193"/>
      <c r="E24" s="193"/>
      <c r="F24" s="194"/>
      <c r="G24" s="180">
        <v>2</v>
      </c>
      <c r="H24" s="181"/>
      <c r="I24" s="182">
        <v>0</v>
      </c>
      <c r="J24" s="181"/>
      <c r="K24" s="180">
        <v>0</v>
      </c>
      <c r="L24" s="183"/>
      <c r="M24" s="180"/>
      <c r="N24" s="181">
        <v>2</v>
      </c>
      <c r="O24" s="184">
        <f t="shared" si="6"/>
        <v>4</v>
      </c>
      <c r="P24" s="195">
        <f t="shared" si="5"/>
        <v>4.5</v>
      </c>
    </row>
    <row r="25" spans="1:16" s="189" customFormat="1">
      <c r="A25" s="188"/>
      <c r="B25" s="165" t="s">
        <v>186</v>
      </c>
      <c r="C25" s="173"/>
      <c r="D25" s="167"/>
      <c r="E25" s="167"/>
      <c r="F25" s="168"/>
      <c r="G25" s="169"/>
      <c r="H25" s="170"/>
      <c r="I25" s="171"/>
      <c r="J25" s="170"/>
      <c r="K25" s="169"/>
      <c r="L25" s="172"/>
      <c r="M25" s="169"/>
      <c r="N25" s="170">
        <v>1</v>
      </c>
      <c r="O25" s="184">
        <f t="shared" si="6"/>
        <v>1</v>
      </c>
      <c r="P25" s="195">
        <f t="shared" ref="P25:P28" si="7">(D25*$D$3)+(E25*$E$3)+(F25*$F$3)+(G25*$G$3)+(H25*$H$3)+(I25*$I$3)+(J25*$J$3)+(K25*$K$3)+(L25*$L$3)+(M25*$M$3)+(N25*$N$3)</f>
        <v>2</v>
      </c>
    </row>
    <row r="26" spans="1:16" s="189" customFormat="1">
      <c r="A26" s="188"/>
      <c r="B26" s="165" t="s">
        <v>187</v>
      </c>
      <c r="C26" s="173"/>
      <c r="D26" s="167"/>
      <c r="E26" s="167"/>
      <c r="F26" s="168"/>
      <c r="G26" s="169"/>
      <c r="H26" s="170"/>
      <c r="I26" s="171"/>
      <c r="J26" s="170"/>
      <c r="K26" s="169"/>
      <c r="L26" s="172"/>
      <c r="M26" s="169"/>
      <c r="N26" s="170">
        <v>30</v>
      </c>
      <c r="O26" s="184">
        <f t="shared" si="6"/>
        <v>30</v>
      </c>
      <c r="P26" s="195">
        <f t="shared" si="7"/>
        <v>60</v>
      </c>
    </row>
    <row r="27" spans="1:16" s="189" customFormat="1">
      <c r="A27" s="188"/>
      <c r="B27" s="187" t="s">
        <v>188</v>
      </c>
      <c r="C27" s="51"/>
      <c r="D27" s="193"/>
      <c r="E27" s="193"/>
      <c r="F27" s="194"/>
      <c r="G27" s="180">
        <v>60</v>
      </c>
      <c r="H27" s="181"/>
      <c r="I27" s="182"/>
      <c r="J27" s="181"/>
      <c r="K27" s="180"/>
      <c r="L27" s="183"/>
      <c r="M27" s="180"/>
      <c r="N27" s="181">
        <v>21</v>
      </c>
      <c r="O27" s="184">
        <f t="shared" si="6"/>
        <v>81</v>
      </c>
      <c r="P27" s="195">
        <f t="shared" si="7"/>
        <v>57</v>
      </c>
    </row>
    <row r="28" spans="1:16" s="189" customFormat="1">
      <c r="A28" s="188"/>
      <c r="B28" s="187" t="s">
        <v>189</v>
      </c>
      <c r="C28" s="51"/>
      <c r="D28" s="193"/>
      <c r="E28" s="193"/>
      <c r="F28" s="194"/>
      <c r="G28" s="180">
        <v>25</v>
      </c>
      <c r="H28" s="181"/>
      <c r="I28" s="182">
        <v>60</v>
      </c>
      <c r="J28" s="181"/>
      <c r="K28" s="180"/>
      <c r="L28" s="183"/>
      <c r="M28" s="180"/>
      <c r="N28" s="181"/>
      <c r="O28" s="184">
        <f t="shared" si="6"/>
        <v>85</v>
      </c>
      <c r="P28" s="195">
        <f t="shared" si="7"/>
        <v>36.25</v>
      </c>
    </row>
    <row r="29" spans="1:16" s="189" customFormat="1">
      <c r="A29" s="188"/>
      <c r="B29" s="165" t="s">
        <v>190</v>
      </c>
      <c r="C29" s="173"/>
      <c r="D29" s="167"/>
      <c r="E29" s="167"/>
      <c r="F29" s="168"/>
      <c r="G29" s="169"/>
      <c r="H29" s="170"/>
      <c r="I29" s="171">
        <v>4</v>
      </c>
      <c r="J29" s="170"/>
      <c r="K29" s="169"/>
      <c r="L29" s="172"/>
      <c r="M29" s="169"/>
      <c r="N29" s="170"/>
      <c r="O29" s="184">
        <f t="shared" ref="O29:O32" si="8">SUM(F29:N29)</f>
        <v>4</v>
      </c>
      <c r="P29" s="195">
        <f t="shared" ref="P29:P32" si="9">(D29*$D$3)+(E29*$E$3)+(F29*$F$3)+(G29*$G$3)+(H29*$H$3)+(I29*$I$3)+(J29*$J$3)+(K29*$K$3)+(L29*$L$3)+(M29*$M$3)+(N29*$N$3)</f>
        <v>2</v>
      </c>
    </row>
    <row r="30" spans="1:16" s="189" customFormat="1">
      <c r="A30" s="188"/>
      <c r="B30" s="165" t="s">
        <v>191</v>
      </c>
      <c r="C30" s="173"/>
      <c r="D30" s="167"/>
      <c r="E30" s="167">
        <v>1</v>
      </c>
      <c r="F30" s="168"/>
      <c r="G30" s="169"/>
      <c r="H30" s="170"/>
      <c r="I30" s="171">
        <v>0</v>
      </c>
      <c r="J30" s="170"/>
      <c r="K30" s="169"/>
      <c r="L30" s="172"/>
      <c r="M30" s="169"/>
      <c r="N30" s="170"/>
      <c r="O30" s="184">
        <f>SUM(F30:N30)+(D30*9)+(E30*18)</f>
        <v>18</v>
      </c>
      <c r="P30" s="195">
        <f t="shared" si="9"/>
        <v>72</v>
      </c>
    </row>
    <row r="31" spans="1:16" s="189" customFormat="1">
      <c r="A31" s="188"/>
      <c r="B31" s="187" t="s">
        <v>192</v>
      </c>
      <c r="C31" s="51"/>
      <c r="D31" s="193"/>
      <c r="E31" s="193"/>
      <c r="F31" s="194"/>
      <c r="G31" s="180">
        <v>32</v>
      </c>
      <c r="H31" s="181"/>
      <c r="I31" s="182">
        <v>8</v>
      </c>
      <c r="J31" s="181"/>
      <c r="K31" s="180"/>
      <c r="L31" s="183"/>
      <c r="M31" s="180"/>
      <c r="N31" s="181"/>
      <c r="O31" s="184">
        <f t="shared" si="8"/>
        <v>40</v>
      </c>
      <c r="P31" s="195">
        <f t="shared" si="9"/>
        <v>12</v>
      </c>
    </row>
    <row r="32" spans="1:16" s="189" customFormat="1">
      <c r="A32" s="188"/>
      <c r="B32" s="187" t="s">
        <v>193</v>
      </c>
      <c r="C32" s="51"/>
      <c r="D32" s="193"/>
      <c r="E32" s="193"/>
      <c r="F32" s="194"/>
      <c r="G32" s="180">
        <v>5</v>
      </c>
      <c r="H32" s="181"/>
      <c r="I32" s="182">
        <v>4</v>
      </c>
      <c r="J32" s="181"/>
      <c r="K32" s="180">
        <v>2</v>
      </c>
      <c r="L32" s="183"/>
      <c r="M32" s="180"/>
      <c r="N32" s="181">
        <v>2</v>
      </c>
      <c r="O32" s="184">
        <f t="shared" si="8"/>
        <v>13</v>
      </c>
      <c r="P32" s="195">
        <f t="shared" si="9"/>
        <v>9.25</v>
      </c>
    </row>
    <row r="33" spans="1:16" s="30" customFormat="1">
      <c r="A33" s="1"/>
      <c r="B33" s="165" t="s">
        <v>194</v>
      </c>
      <c r="C33" s="173"/>
      <c r="D33" s="167"/>
      <c r="E33" s="167"/>
      <c r="F33" s="168"/>
      <c r="G33" s="169"/>
      <c r="H33" s="170"/>
      <c r="I33" s="171"/>
      <c r="J33" s="170"/>
      <c r="K33" s="169"/>
      <c r="L33" s="172"/>
      <c r="M33" s="169"/>
      <c r="N33" s="170">
        <v>10</v>
      </c>
      <c r="O33" s="36">
        <f t="shared" ref="O33" si="10">SUM(F33:N33)</f>
        <v>10</v>
      </c>
      <c r="P33" s="195">
        <f t="shared" si="5"/>
        <v>20</v>
      </c>
    </row>
    <row r="34" spans="1:16" s="30" customFormat="1">
      <c r="A34" s="1"/>
      <c r="B34" s="152"/>
      <c r="C34" s="159"/>
      <c r="D34" s="153"/>
      <c r="E34" s="153"/>
      <c r="F34" s="154"/>
      <c r="G34" s="155"/>
      <c r="H34" s="156"/>
      <c r="I34" s="157"/>
      <c r="J34" s="156"/>
      <c r="K34" s="155"/>
      <c r="L34" s="158"/>
      <c r="M34" s="155"/>
      <c r="N34" s="156"/>
      <c r="O34" s="36">
        <f>SUM(F34:N34)</f>
        <v>0</v>
      </c>
      <c r="P34" s="195">
        <f t="shared" si="5"/>
        <v>0</v>
      </c>
    </row>
    <row r="35" spans="1:16" ht="10.8" thickBot="1">
      <c r="A35" s="38"/>
      <c r="B35" s="39" t="s">
        <v>21</v>
      </c>
      <c r="C35" s="39">
        <f t="shared" ref="C35:P35" si="11">SUM(C20:C34)</f>
        <v>0</v>
      </c>
      <c r="D35" s="39">
        <f t="shared" si="11"/>
        <v>0</v>
      </c>
      <c r="E35" s="39">
        <f t="shared" si="11"/>
        <v>1</v>
      </c>
      <c r="F35" s="39">
        <f t="shared" si="11"/>
        <v>0</v>
      </c>
      <c r="G35" s="39">
        <f t="shared" si="11"/>
        <v>442</v>
      </c>
      <c r="H35" s="39">
        <f t="shared" si="11"/>
        <v>0</v>
      </c>
      <c r="I35" s="39">
        <f t="shared" si="11"/>
        <v>217</v>
      </c>
      <c r="J35" s="39">
        <f t="shared" si="11"/>
        <v>0</v>
      </c>
      <c r="K35" s="39">
        <f t="shared" si="11"/>
        <v>122</v>
      </c>
      <c r="L35" s="39">
        <f t="shared" si="11"/>
        <v>0</v>
      </c>
      <c r="M35" s="39">
        <f t="shared" si="11"/>
        <v>0</v>
      </c>
      <c r="N35" s="39">
        <f t="shared" si="11"/>
        <v>98</v>
      </c>
      <c r="O35" s="107">
        <f t="shared" si="11"/>
        <v>897</v>
      </c>
      <c r="P35" s="39">
        <f t="shared" si="11"/>
        <v>609</v>
      </c>
    </row>
    <row r="36" spans="1:16">
      <c r="B36" s="38"/>
      <c r="C36" s="38"/>
      <c r="D36" s="38"/>
      <c r="E36" s="38"/>
      <c r="F36" s="40"/>
      <c r="G36" s="40"/>
      <c r="H36" s="40"/>
      <c r="I36" s="40"/>
      <c r="J36" s="40"/>
      <c r="K36" s="40"/>
      <c r="L36" s="40"/>
      <c r="M36" s="40"/>
      <c r="N36" s="40"/>
      <c r="O36" s="38"/>
      <c r="P36" s="38"/>
    </row>
    <row r="37" spans="1:16">
      <c r="B37" s="13"/>
      <c r="C37" s="13"/>
      <c r="D37" s="13"/>
      <c r="E37" s="13"/>
      <c r="F37" s="31"/>
      <c r="G37" s="31"/>
      <c r="H37" s="31"/>
      <c r="I37" s="31"/>
      <c r="J37" s="31"/>
      <c r="K37" s="31"/>
      <c r="L37" s="31"/>
      <c r="M37" s="31"/>
      <c r="N37" s="31"/>
      <c r="O37" s="13"/>
      <c r="P37" s="13"/>
    </row>
    <row r="38" spans="1:16" ht="10.8" thickBot="1">
      <c r="B38" s="33" t="s">
        <v>22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189" customFormat="1" ht="11.25" customHeight="1">
      <c r="A39" s="127"/>
      <c r="B39" s="65" t="s">
        <v>141</v>
      </c>
      <c r="C39" s="64"/>
      <c r="D39" s="193">
        <v>3</v>
      </c>
      <c r="E39" s="193">
        <v>2</v>
      </c>
      <c r="F39" s="194"/>
      <c r="G39" s="123">
        <v>306</v>
      </c>
      <c r="H39" s="124"/>
      <c r="I39" s="123">
        <v>47</v>
      </c>
      <c r="J39" s="129"/>
      <c r="K39" s="123">
        <v>733</v>
      </c>
      <c r="L39" s="124"/>
      <c r="M39" s="123"/>
      <c r="N39" s="130">
        <v>958</v>
      </c>
      <c r="O39" s="184">
        <f>SUM(F39:N39)+(D39*9)+(E39*18)</f>
        <v>2107</v>
      </c>
      <c r="P39" s="195">
        <f t="shared" ref="P39:P76" si="12">(D39*$D$3)+(E39*$E$3)+(F39*$F$3)+(G39*$G$3)+(H39*$H$3)+(I39*$I$3)+(J39*$J$3)+(K39*$K$3)+(L39*$L$3)+(M39*$M$3)+(N39*$N$3)</f>
        <v>3001</v>
      </c>
    </row>
    <row r="40" spans="1:16" s="189" customFormat="1" ht="11.25" customHeight="1">
      <c r="A40" s="127"/>
      <c r="B40" s="128" t="s">
        <v>142</v>
      </c>
      <c r="C40" s="64"/>
      <c r="D40" s="193"/>
      <c r="E40" s="193">
        <v>1</v>
      </c>
      <c r="F40" s="194"/>
      <c r="G40" s="123">
        <v>1</v>
      </c>
      <c r="H40" s="124"/>
      <c r="I40" s="123">
        <v>20</v>
      </c>
      <c r="J40" s="129"/>
      <c r="K40" s="123">
        <v>248</v>
      </c>
      <c r="L40" s="124"/>
      <c r="M40" s="123"/>
      <c r="N40" s="130">
        <v>356</v>
      </c>
      <c r="O40" s="184">
        <f>SUM(F40:N40)+(D40*9)+(E40*18)</f>
        <v>643</v>
      </c>
      <c r="P40" s="195">
        <f t="shared" ref="P40:P53" si="13">(D40*$D$3)+(E40*$E$3)+(F40*$F$3)+(G40*$G$3)+(H40*$H$3)+(I40*$I$3)+(J40*$J$3)+(K40*$K$3)+(L40*$L$3)+(M40*$M$3)+(N40*$N$3)</f>
        <v>1042.25</v>
      </c>
    </row>
    <row r="41" spans="1:16" s="189" customFormat="1" ht="11.25" customHeight="1">
      <c r="A41" s="127"/>
      <c r="B41" s="128" t="s">
        <v>143</v>
      </c>
      <c r="C41" s="64"/>
      <c r="D41" s="193"/>
      <c r="E41" s="193"/>
      <c r="F41" s="194"/>
      <c r="G41" s="123"/>
      <c r="H41" s="124"/>
      <c r="I41" s="123"/>
      <c r="J41" s="129"/>
      <c r="K41" s="123"/>
      <c r="L41" s="124"/>
      <c r="M41" s="123"/>
      <c r="N41" s="130">
        <v>508</v>
      </c>
      <c r="O41" s="184">
        <f t="shared" ref="O41:O44" si="14">SUM(F41:N41)</f>
        <v>508</v>
      </c>
      <c r="P41" s="195">
        <f t="shared" si="13"/>
        <v>1016</v>
      </c>
    </row>
    <row r="42" spans="1:16" s="189" customFormat="1" ht="11.25" customHeight="1">
      <c r="A42" s="127"/>
      <c r="B42" s="65" t="s">
        <v>144</v>
      </c>
      <c r="C42" s="64"/>
      <c r="D42" s="193"/>
      <c r="E42" s="193"/>
      <c r="F42" s="194"/>
      <c r="G42" s="123"/>
      <c r="H42" s="124"/>
      <c r="I42" s="123"/>
      <c r="J42" s="129"/>
      <c r="K42" s="123">
        <v>8</v>
      </c>
      <c r="L42" s="124"/>
      <c r="M42" s="123"/>
      <c r="N42" s="130">
        <v>262</v>
      </c>
      <c r="O42" s="184">
        <f t="shared" si="14"/>
        <v>270</v>
      </c>
      <c r="P42" s="195">
        <f t="shared" si="13"/>
        <v>532</v>
      </c>
    </row>
    <row r="43" spans="1:16" s="189" customFormat="1" ht="11.25" customHeight="1">
      <c r="A43" s="127"/>
      <c r="B43" s="128" t="s">
        <v>145</v>
      </c>
      <c r="C43" s="64"/>
      <c r="D43" s="193"/>
      <c r="E43" s="193"/>
      <c r="F43" s="194"/>
      <c r="G43" s="123"/>
      <c r="H43" s="124"/>
      <c r="I43" s="123"/>
      <c r="J43" s="129"/>
      <c r="K43" s="123">
        <v>400</v>
      </c>
      <c r="L43" s="124"/>
      <c r="M43" s="123"/>
      <c r="N43" s="130">
        <v>137</v>
      </c>
      <c r="O43" s="184">
        <f t="shared" si="14"/>
        <v>537</v>
      </c>
      <c r="P43" s="195">
        <f t="shared" si="13"/>
        <v>674</v>
      </c>
    </row>
    <row r="44" spans="1:16" s="189" customFormat="1" ht="11.25" customHeight="1">
      <c r="A44" s="127"/>
      <c r="B44" s="65" t="s">
        <v>146</v>
      </c>
      <c r="C44" s="64"/>
      <c r="D44" s="193"/>
      <c r="E44" s="193"/>
      <c r="F44" s="194"/>
      <c r="G44" s="123">
        <v>700</v>
      </c>
      <c r="H44" s="124"/>
      <c r="I44" s="123"/>
      <c r="J44" s="129"/>
      <c r="K44" s="123">
        <v>25</v>
      </c>
      <c r="L44" s="124"/>
      <c r="M44" s="123"/>
      <c r="N44" s="130">
        <v>100</v>
      </c>
      <c r="O44" s="184">
        <f t="shared" si="14"/>
        <v>825</v>
      </c>
      <c r="P44" s="195">
        <f t="shared" si="13"/>
        <v>400</v>
      </c>
    </row>
    <row r="45" spans="1:16" s="189" customFormat="1" ht="11.25" customHeight="1">
      <c r="A45" s="127"/>
      <c r="B45" s="128" t="s">
        <v>147</v>
      </c>
      <c r="C45" s="64"/>
      <c r="D45" s="193"/>
      <c r="E45" s="193"/>
      <c r="F45" s="194"/>
      <c r="G45" s="123">
        <v>7</v>
      </c>
      <c r="H45" s="124"/>
      <c r="I45" s="123"/>
      <c r="J45" s="129"/>
      <c r="K45" s="123">
        <v>28</v>
      </c>
      <c r="L45" s="124"/>
      <c r="M45" s="123"/>
      <c r="N45" s="130">
        <v>143</v>
      </c>
      <c r="O45" s="184">
        <f t="shared" ref="O45:O46" si="15">SUM(F45:N45)</f>
        <v>178</v>
      </c>
      <c r="P45" s="195">
        <f t="shared" si="13"/>
        <v>315.75</v>
      </c>
    </row>
    <row r="46" spans="1:16" s="189" customFormat="1" ht="11.25" customHeight="1">
      <c r="A46" s="127"/>
      <c r="B46" s="65" t="s">
        <v>148</v>
      </c>
      <c r="C46" s="64"/>
      <c r="D46" s="193"/>
      <c r="E46" s="193"/>
      <c r="F46" s="194">
        <v>2429</v>
      </c>
      <c r="G46" s="123"/>
      <c r="H46" s="124"/>
      <c r="I46" s="123"/>
      <c r="J46" s="129"/>
      <c r="K46" s="123"/>
      <c r="L46" s="124"/>
      <c r="M46" s="123"/>
      <c r="N46" s="130"/>
      <c r="O46" s="184">
        <f t="shared" si="15"/>
        <v>2429</v>
      </c>
      <c r="P46" s="195">
        <f t="shared" si="13"/>
        <v>242.9</v>
      </c>
    </row>
    <row r="47" spans="1:16" s="189" customFormat="1" ht="11.25" customHeight="1">
      <c r="A47" s="127"/>
      <c r="B47" s="128" t="s">
        <v>149</v>
      </c>
      <c r="C47" s="64"/>
      <c r="D47" s="193"/>
      <c r="E47" s="193"/>
      <c r="F47" s="194"/>
      <c r="G47" s="123"/>
      <c r="H47" s="124"/>
      <c r="I47" s="123"/>
      <c r="J47" s="129"/>
      <c r="K47" s="123">
        <v>5</v>
      </c>
      <c r="L47" s="124"/>
      <c r="M47" s="123"/>
      <c r="N47" s="130">
        <v>110</v>
      </c>
      <c r="O47" s="184">
        <f t="shared" ref="O47:O51" si="16">SUM(F47:N47)</f>
        <v>115</v>
      </c>
      <c r="P47" s="195">
        <f t="shared" si="13"/>
        <v>225</v>
      </c>
    </row>
    <row r="48" spans="1:16" s="189" customFormat="1" ht="11.25" customHeight="1">
      <c r="A48" s="127"/>
      <c r="B48" s="128" t="s">
        <v>150</v>
      </c>
      <c r="C48" s="64"/>
      <c r="D48" s="193"/>
      <c r="E48" s="193"/>
      <c r="F48" s="194"/>
      <c r="G48" s="123">
        <v>201</v>
      </c>
      <c r="H48" s="124"/>
      <c r="I48" s="123"/>
      <c r="J48" s="129"/>
      <c r="K48" s="123">
        <v>43</v>
      </c>
      <c r="L48" s="124"/>
      <c r="M48" s="123"/>
      <c r="N48" s="130">
        <v>55</v>
      </c>
      <c r="O48" s="184">
        <f t="shared" si="16"/>
        <v>299</v>
      </c>
      <c r="P48" s="195">
        <f t="shared" si="13"/>
        <v>203.25</v>
      </c>
    </row>
    <row r="49" spans="1:16" s="189" customFormat="1" ht="11.25" customHeight="1">
      <c r="A49" s="127"/>
      <c r="B49" s="65" t="s">
        <v>151</v>
      </c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>
        <v>100</v>
      </c>
      <c r="O49" s="184">
        <f t="shared" si="16"/>
        <v>100</v>
      </c>
      <c r="P49" s="195">
        <f t="shared" si="13"/>
        <v>200</v>
      </c>
    </row>
    <row r="50" spans="1:16" s="189" customFormat="1" ht="11.25" customHeight="1">
      <c r="A50" s="127"/>
      <c r="B50" s="128" t="s">
        <v>152</v>
      </c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>
        <v>100</v>
      </c>
      <c r="O50" s="184">
        <f t="shared" si="16"/>
        <v>100</v>
      </c>
      <c r="P50" s="195">
        <f t="shared" si="13"/>
        <v>200</v>
      </c>
    </row>
    <row r="51" spans="1:16" s="189" customFormat="1" ht="11.25" customHeight="1">
      <c r="A51" s="127"/>
      <c r="B51" s="65" t="s">
        <v>153</v>
      </c>
      <c r="C51" s="64"/>
      <c r="D51" s="193"/>
      <c r="E51" s="193"/>
      <c r="F51" s="194"/>
      <c r="G51" s="123">
        <v>40</v>
      </c>
      <c r="H51" s="124"/>
      <c r="I51" s="123">
        <v>50</v>
      </c>
      <c r="J51" s="129"/>
      <c r="K51" s="123">
        <v>100</v>
      </c>
      <c r="L51" s="124"/>
      <c r="M51" s="123"/>
      <c r="N51" s="130">
        <v>27</v>
      </c>
      <c r="O51" s="184">
        <f t="shared" si="16"/>
        <v>217</v>
      </c>
      <c r="P51" s="195">
        <f t="shared" si="13"/>
        <v>189</v>
      </c>
    </row>
    <row r="52" spans="1:16" s="189" customFormat="1" ht="11.25" customHeight="1">
      <c r="A52" s="127"/>
      <c r="B52" s="128" t="s">
        <v>154</v>
      </c>
      <c r="C52" s="64"/>
      <c r="D52" s="193"/>
      <c r="E52" s="193"/>
      <c r="F52" s="194"/>
      <c r="G52" s="123"/>
      <c r="H52" s="124"/>
      <c r="I52" s="123">
        <v>30</v>
      </c>
      <c r="J52" s="129"/>
      <c r="K52" s="123"/>
      <c r="L52" s="124"/>
      <c r="M52" s="123"/>
      <c r="N52" s="130">
        <v>80</v>
      </c>
      <c r="O52" s="184">
        <f t="shared" ref="O52" si="17">SUM(F52:N52)</f>
        <v>110</v>
      </c>
      <c r="P52" s="195">
        <f t="shared" si="13"/>
        <v>175</v>
      </c>
    </row>
    <row r="53" spans="1:16" s="189" customFormat="1" ht="11.25" customHeight="1">
      <c r="A53" s="127"/>
      <c r="B53" s="65" t="s">
        <v>155</v>
      </c>
      <c r="C53" s="64"/>
      <c r="D53" s="193">
        <v>1</v>
      </c>
      <c r="E53" s="193"/>
      <c r="F53" s="194"/>
      <c r="G53" s="123">
        <v>71</v>
      </c>
      <c r="H53" s="124"/>
      <c r="I53" s="123">
        <v>7</v>
      </c>
      <c r="J53" s="129"/>
      <c r="K53" s="123">
        <v>41</v>
      </c>
      <c r="L53" s="124"/>
      <c r="M53" s="123"/>
      <c r="N53" s="130">
        <v>38</v>
      </c>
      <c r="O53" s="184">
        <f>SUM(F53:N53)+(D53*9)+(E53*18)</f>
        <v>166</v>
      </c>
      <c r="P53" s="195">
        <f t="shared" si="13"/>
        <v>174.25</v>
      </c>
    </row>
    <row r="54" spans="1:16" s="189" customFormat="1" ht="11.25" customHeight="1">
      <c r="A54" s="127"/>
      <c r="B54" s="128" t="s">
        <v>156</v>
      </c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>
        <v>65</v>
      </c>
      <c r="O54" s="184">
        <f t="shared" ref="O54:O75" si="18">SUM(F54:N54)</f>
        <v>65</v>
      </c>
      <c r="P54" s="195">
        <f t="shared" si="12"/>
        <v>130</v>
      </c>
    </row>
    <row r="55" spans="1:16" s="189" customFormat="1" ht="11.25" customHeight="1">
      <c r="A55" s="127"/>
      <c r="B55" s="128" t="s">
        <v>157</v>
      </c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>
        <v>60</v>
      </c>
      <c r="O55" s="184">
        <f t="shared" si="18"/>
        <v>60</v>
      </c>
      <c r="P55" s="195">
        <f t="shared" si="12"/>
        <v>120</v>
      </c>
    </row>
    <row r="56" spans="1:16" s="189" customFormat="1" ht="11.25" customHeight="1">
      <c r="A56" s="127"/>
      <c r="B56" s="65" t="s">
        <v>158</v>
      </c>
      <c r="C56" s="64"/>
      <c r="D56" s="193"/>
      <c r="E56" s="193">
        <v>1</v>
      </c>
      <c r="F56" s="194"/>
      <c r="G56" s="123"/>
      <c r="H56" s="124"/>
      <c r="I56" s="123"/>
      <c r="J56" s="129"/>
      <c r="K56" s="123"/>
      <c r="L56" s="124"/>
      <c r="M56" s="123"/>
      <c r="N56" s="130">
        <v>5</v>
      </c>
      <c r="O56" s="184">
        <f>SUM(F56:N56)+(D56*9)+(E56*18)</f>
        <v>23</v>
      </c>
      <c r="P56" s="195">
        <f t="shared" si="12"/>
        <v>82</v>
      </c>
    </row>
    <row r="57" spans="1:16" s="189" customFormat="1" ht="11.25" customHeight="1">
      <c r="A57" s="127"/>
      <c r="B57" s="128" t="s">
        <v>159</v>
      </c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>
        <v>40</v>
      </c>
      <c r="O57" s="184">
        <f t="shared" si="18"/>
        <v>40</v>
      </c>
      <c r="P57" s="195">
        <f t="shared" si="12"/>
        <v>80</v>
      </c>
    </row>
    <row r="58" spans="1:16" s="189" customFormat="1" ht="11.25" customHeight="1">
      <c r="A58" s="127"/>
      <c r="B58" s="65" t="s">
        <v>160</v>
      </c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>
        <v>40</v>
      </c>
      <c r="O58" s="184">
        <f t="shared" si="18"/>
        <v>40</v>
      </c>
      <c r="P58" s="195">
        <f t="shared" si="12"/>
        <v>80</v>
      </c>
    </row>
    <row r="59" spans="1:16" s="189" customFormat="1" ht="11.25" customHeight="1">
      <c r="A59" s="127"/>
      <c r="B59" s="128" t="s">
        <v>161</v>
      </c>
      <c r="C59" s="64"/>
      <c r="D59" s="193"/>
      <c r="E59" s="193"/>
      <c r="F59" s="194"/>
      <c r="G59" s="123">
        <v>21</v>
      </c>
      <c r="H59" s="124"/>
      <c r="I59" s="123"/>
      <c r="J59" s="129"/>
      <c r="K59" s="123"/>
      <c r="L59" s="124"/>
      <c r="M59" s="123"/>
      <c r="N59" s="130">
        <v>31</v>
      </c>
      <c r="O59" s="184">
        <f t="shared" ref="O59:O60" si="19">SUM(F59:N59)</f>
        <v>52</v>
      </c>
      <c r="P59" s="195">
        <f t="shared" si="12"/>
        <v>67.25</v>
      </c>
    </row>
    <row r="60" spans="1:16" s="189" customFormat="1" ht="11.25" customHeight="1">
      <c r="A60" s="127"/>
      <c r="B60" s="65" t="s">
        <v>162</v>
      </c>
      <c r="C60" s="64"/>
      <c r="D60" s="193"/>
      <c r="E60" s="193"/>
      <c r="F60" s="194"/>
      <c r="G60" s="123">
        <v>6</v>
      </c>
      <c r="H60" s="124"/>
      <c r="I60" s="123">
        <v>3</v>
      </c>
      <c r="J60" s="129"/>
      <c r="K60" s="123"/>
      <c r="L60" s="124"/>
      <c r="M60" s="123"/>
      <c r="N60" s="130">
        <v>21</v>
      </c>
      <c r="O60" s="184">
        <f t="shared" si="19"/>
        <v>30</v>
      </c>
      <c r="P60" s="195">
        <f t="shared" si="12"/>
        <v>45</v>
      </c>
    </row>
    <row r="61" spans="1:16" s="189" customFormat="1" ht="11.25" customHeight="1">
      <c r="A61" s="127"/>
      <c r="B61" s="128" t="s">
        <v>163</v>
      </c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>
        <v>20</v>
      </c>
      <c r="O61" s="184">
        <f t="shared" ref="O61:O65" si="20">SUM(F61:N61)</f>
        <v>20</v>
      </c>
      <c r="P61" s="195">
        <f t="shared" ref="P61:P67" si="21">(D61*$D$3)+(E61*$E$3)+(F61*$F$3)+(G61*$G$3)+(H61*$H$3)+(I61*$I$3)+(J61*$J$3)+(K61*$K$3)+(L61*$L$3)+(M61*$M$3)+(N61*$N$3)</f>
        <v>40</v>
      </c>
    </row>
    <row r="62" spans="1:16" s="189" customFormat="1" ht="11.25" customHeight="1">
      <c r="A62" s="127"/>
      <c r="B62" s="128" t="s">
        <v>164</v>
      </c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>
        <v>20</v>
      </c>
      <c r="O62" s="184">
        <f t="shared" si="20"/>
        <v>20</v>
      </c>
      <c r="P62" s="195">
        <f t="shared" si="21"/>
        <v>40</v>
      </c>
    </row>
    <row r="63" spans="1:16" s="189" customFormat="1" ht="11.25" customHeight="1">
      <c r="A63" s="127"/>
      <c r="B63" s="65" t="s">
        <v>165</v>
      </c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>
        <v>19</v>
      </c>
      <c r="O63" s="184">
        <f t="shared" si="20"/>
        <v>19</v>
      </c>
      <c r="P63" s="195">
        <f t="shared" si="21"/>
        <v>38</v>
      </c>
    </row>
    <row r="64" spans="1:16" s="189" customFormat="1" ht="11.25" customHeight="1">
      <c r="A64" s="127"/>
      <c r="B64" s="128" t="s">
        <v>166</v>
      </c>
      <c r="C64" s="64"/>
      <c r="D64" s="193"/>
      <c r="E64" s="193"/>
      <c r="F64" s="194"/>
      <c r="G64" s="123"/>
      <c r="H64" s="124"/>
      <c r="I64" s="123">
        <v>10</v>
      </c>
      <c r="J64" s="129"/>
      <c r="K64" s="123">
        <v>32</v>
      </c>
      <c r="L64" s="124"/>
      <c r="M64" s="123"/>
      <c r="N64" s="130"/>
      <c r="O64" s="184">
        <f t="shared" si="20"/>
        <v>42</v>
      </c>
      <c r="P64" s="195">
        <f t="shared" si="21"/>
        <v>37</v>
      </c>
    </row>
    <row r="65" spans="1:16" s="189" customFormat="1" ht="11.25" customHeight="1">
      <c r="A65" s="127"/>
      <c r="B65" s="65" t="s">
        <v>167</v>
      </c>
      <c r="C65" s="64"/>
      <c r="D65" s="193"/>
      <c r="E65" s="193"/>
      <c r="F65" s="194"/>
      <c r="G65" s="123">
        <v>86</v>
      </c>
      <c r="H65" s="124"/>
      <c r="I65" s="123">
        <v>1</v>
      </c>
      <c r="J65" s="129"/>
      <c r="K65" s="123">
        <v>2</v>
      </c>
      <c r="L65" s="124"/>
      <c r="M65" s="123"/>
      <c r="N65" s="130">
        <v>2</v>
      </c>
      <c r="O65" s="184">
        <f t="shared" si="20"/>
        <v>91</v>
      </c>
      <c r="P65" s="195">
        <f t="shared" si="21"/>
        <v>28</v>
      </c>
    </row>
    <row r="66" spans="1:16" s="189" customFormat="1" ht="11.25" customHeight="1">
      <c r="A66" s="127"/>
      <c r="B66" s="128" t="s">
        <v>168</v>
      </c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>
        <v>13</v>
      </c>
      <c r="O66" s="184">
        <f t="shared" ref="O66:O67" si="22">SUM(F66:N66)</f>
        <v>13</v>
      </c>
      <c r="P66" s="195">
        <f t="shared" si="21"/>
        <v>26</v>
      </c>
    </row>
    <row r="67" spans="1:16" s="189" customFormat="1" ht="11.25" customHeight="1">
      <c r="A67" s="127"/>
      <c r="B67" s="65" t="s">
        <v>169</v>
      </c>
      <c r="C67" s="64"/>
      <c r="D67" s="193"/>
      <c r="E67" s="193"/>
      <c r="F67" s="194"/>
      <c r="G67" s="123">
        <v>10</v>
      </c>
      <c r="H67" s="124"/>
      <c r="I67" s="123"/>
      <c r="J67" s="129"/>
      <c r="K67" s="123"/>
      <c r="L67" s="124"/>
      <c r="M67" s="123"/>
      <c r="N67" s="130">
        <v>10</v>
      </c>
      <c r="O67" s="184">
        <f t="shared" si="22"/>
        <v>20</v>
      </c>
      <c r="P67" s="195">
        <f t="shared" si="21"/>
        <v>22.5</v>
      </c>
    </row>
    <row r="68" spans="1:16" s="189" customFormat="1" ht="11.25" customHeight="1">
      <c r="A68" s="127"/>
      <c r="B68" s="128" t="s">
        <v>170</v>
      </c>
      <c r="C68" s="64"/>
      <c r="D68" s="193"/>
      <c r="E68" s="193"/>
      <c r="F68" s="194"/>
      <c r="G68" s="123"/>
      <c r="H68" s="124"/>
      <c r="I68" s="123"/>
      <c r="J68" s="129"/>
      <c r="K68" s="123"/>
      <c r="L68" s="124"/>
      <c r="M68" s="123"/>
      <c r="N68" s="130">
        <v>10</v>
      </c>
      <c r="O68" s="184">
        <f t="shared" ref="O68:O72" si="23">SUM(F68:N68)</f>
        <v>10</v>
      </c>
      <c r="P68" s="195">
        <f t="shared" ref="P68:P74" si="24">(D68*$D$3)+(E68*$E$3)+(F68*$F$3)+(G68*$G$3)+(H68*$H$3)+(I68*$I$3)+(J68*$J$3)+(K68*$K$3)+(L68*$L$3)+(M68*$M$3)+(N68*$N$3)</f>
        <v>20</v>
      </c>
    </row>
    <row r="69" spans="1:16" s="189" customFormat="1" ht="11.25" customHeight="1">
      <c r="A69" s="127"/>
      <c r="B69" s="128" t="s">
        <v>171</v>
      </c>
      <c r="C69" s="64"/>
      <c r="D69" s="193"/>
      <c r="E69" s="193"/>
      <c r="F69" s="194"/>
      <c r="G69" s="123">
        <v>2</v>
      </c>
      <c r="H69" s="124"/>
      <c r="I69" s="123"/>
      <c r="J69" s="129"/>
      <c r="K69" s="123">
        <v>10</v>
      </c>
      <c r="L69" s="124"/>
      <c r="M69" s="123"/>
      <c r="N69" s="130">
        <v>4</v>
      </c>
      <c r="O69" s="184">
        <f t="shared" si="23"/>
        <v>16</v>
      </c>
      <c r="P69" s="195">
        <f t="shared" si="24"/>
        <v>18.5</v>
      </c>
    </row>
    <row r="70" spans="1:16" s="189" customFormat="1" ht="11.25" customHeight="1">
      <c r="A70" s="127"/>
      <c r="B70" s="65" t="s">
        <v>172</v>
      </c>
      <c r="C70" s="64"/>
      <c r="D70" s="193"/>
      <c r="E70" s="193"/>
      <c r="F70" s="194"/>
      <c r="G70" s="123">
        <v>7</v>
      </c>
      <c r="H70" s="124"/>
      <c r="I70" s="123"/>
      <c r="J70" s="129"/>
      <c r="K70" s="123">
        <v>1</v>
      </c>
      <c r="L70" s="124"/>
      <c r="M70" s="123"/>
      <c r="N70" s="130">
        <v>3</v>
      </c>
      <c r="O70" s="184">
        <f t="shared" si="23"/>
        <v>11</v>
      </c>
      <c r="P70" s="195">
        <f t="shared" si="24"/>
        <v>8.75</v>
      </c>
    </row>
    <row r="71" spans="1:16" s="189" customFormat="1" ht="11.25" customHeight="1">
      <c r="A71" s="127"/>
      <c r="B71" s="128" t="s">
        <v>173</v>
      </c>
      <c r="C71" s="64"/>
      <c r="D71" s="193"/>
      <c r="E71" s="193"/>
      <c r="F71" s="194"/>
      <c r="G71" s="123"/>
      <c r="H71" s="124"/>
      <c r="I71" s="123"/>
      <c r="J71" s="129"/>
      <c r="K71" s="123"/>
      <c r="L71" s="124"/>
      <c r="M71" s="123"/>
      <c r="N71" s="130">
        <v>4</v>
      </c>
      <c r="O71" s="184">
        <f t="shared" si="23"/>
        <v>4</v>
      </c>
      <c r="P71" s="195">
        <f t="shared" si="24"/>
        <v>8</v>
      </c>
    </row>
    <row r="72" spans="1:16" s="189" customFormat="1" ht="11.25" customHeight="1">
      <c r="A72" s="127"/>
      <c r="B72" s="65" t="s">
        <v>174</v>
      </c>
      <c r="C72" s="64"/>
      <c r="D72" s="193"/>
      <c r="E72" s="193"/>
      <c r="F72" s="194"/>
      <c r="G72" s="123">
        <v>30</v>
      </c>
      <c r="H72" s="124"/>
      <c r="I72" s="123"/>
      <c r="J72" s="129"/>
      <c r="K72" s="123"/>
      <c r="L72" s="124"/>
      <c r="M72" s="123"/>
      <c r="N72" s="130"/>
      <c r="O72" s="184">
        <f t="shared" si="23"/>
        <v>30</v>
      </c>
      <c r="P72" s="195">
        <f t="shared" si="24"/>
        <v>7.5</v>
      </c>
    </row>
    <row r="73" spans="1:16" s="189" customFormat="1" ht="11.25" customHeight="1">
      <c r="A73" s="127"/>
      <c r="B73" s="128" t="s">
        <v>175</v>
      </c>
      <c r="C73" s="64"/>
      <c r="D73" s="193"/>
      <c r="E73" s="193"/>
      <c r="F73" s="194"/>
      <c r="G73" s="123"/>
      <c r="H73" s="124"/>
      <c r="I73" s="123">
        <v>10</v>
      </c>
      <c r="J73" s="129"/>
      <c r="K73" s="123"/>
      <c r="L73" s="124"/>
      <c r="M73" s="123"/>
      <c r="N73" s="130"/>
      <c r="O73" s="184">
        <f t="shared" ref="O73:O74" si="25">SUM(F73:N73)</f>
        <v>10</v>
      </c>
      <c r="P73" s="195">
        <f t="shared" si="24"/>
        <v>5</v>
      </c>
    </row>
    <row r="74" spans="1:16" s="189" customFormat="1" ht="11.25" customHeight="1">
      <c r="A74" s="127"/>
      <c r="B74" s="65" t="s">
        <v>176</v>
      </c>
      <c r="C74" s="64"/>
      <c r="D74" s="193"/>
      <c r="E74" s="193"/>
      <c r="F74" s="194"/>
      <c r="G74" s="123"/>
      <c r="H74" s="124"/>
      <c r="I74" s="123"/>
      <c r="J74" s="129"/>
      <c r="K74" s="123">
        <v>1</v>
      </c>
      <c r="L74" s="124"/>
      <c r="M74" s="123"/>
      <c r="N74" s="130">
        <v>1</v>
      </c>
      <c r="O74" s="184">
        <f t="shared" si="25"/>
        <v>2</v>
      </c>
      <c r="P74" s="195">
        <f t="shared" si="24"/>
        <v>3</v>
      </c>
    </row>
    <row r="75" spans="1:16" s="189" customFormat="1" ht="11.25" customHeight="1">
      <c r="A75" s="127"/>
      <c r="B75" s="128" t="s">
        <v>177</v>
      </c>
      <c r="C75" s="64"/>
      <c r="D75" s="193"/>
      <c r="E75" s="193"/>
      <c r="F75" s="194"/>
      <c r="G75" s="123">
        <v>3</v>
      </c>
      <c r="H75" s="124"/>
      <c r="I75" s="123"/>
      <c r="J75" s="129"/>
      <c r="K75" s="123"/>
      <c r="L75" s="124"/>
      <c r="M75" s="123"/>
      <c r="N75" s="130"/>
      <c r="O75" s="184">
        <f t="shared" si="18"/>
        <v>3</v>
      </c>
      <c r="P75" s="195">
        <f t="shared" si="12"/>
        <v>0.75</v>
      </c>
    </row>
    <row r="76" spans="1:16" s="189" customFormat="1" ht="11.25" customHeight="1">
      <c r="A76" s="127"/>
      <c r="B76" s="128"/>
      <c r="C76" s="64"/>
      <c r="D76" s="193"/>
      <c r="E76" s="193"/>
      <c r="F76" s="194"/>
      <c r="G76" s="123"/>
      <c r="H76" s="124"/>
      <c r="I76" s="123"/>
      <c r="J76" s="129"/>
      <c r="K76" s="123"/>
      <c r="L76" s="124"/>
      <c r="M76" s="123"/>
      <c r="N76" s="130"/>
      <c r="O76" s="184">
        <f t="shared" ref="O76" si="26">SUM(F76:N76)</f>
        <v>0</v>
      </c>
      <c r="P76" s="195">
        <f t="shared" si="12"/>
        <v>0</v>
      </c>
    </row>
    <row r="77" spans="1:16" ht="10.8" thickBot="1">
      <c r="A77" s="38"/>
      <c r="B77" s="39"/>
      <c r="C77" s="43">
        <f t="shared" ref="C77:P77" si="27">SUM(C39:C76)</f>
        <v>0</v>
      </c>
      <c r="D77" s="43">
        <f t="shared" si="27"/>
        <v>4</v>
      </c>
      <c r="E77" s="43">
        <f t="shared" si="27"/>
        <v>4</v>
      </c>
      <c r="F77" s="43">
        <f t="shared" si="27"/>
        <v>2429</v>
      </c>
      <c r="G77" s="43">
        <f t="shared" si="27"/>
        <v>1491</v>
      </c>
      <c r="H77" s="43">
        <f t="shared" si="27"/>
        <v>0</v>
      </c>
      <c r="I77" s="43">
        <f t="shared" si="27"/>
        <v>178</v>
      </c>
      <c r="J77" s="43">
        <f t="shared" si="27"/>
        <v>0</v>
      </c>
      <c r="K77" s="43">
        <f t="shared" si="27"/>
        <v>1677</v>
      </c>
      <c r="L77" s="43">
        <f t="shared" si="27"/>
        <v>0</v>
      </c>
      <c r="M77" s="43">
        <f t="shared" si="27"/>
        <v>0</v>
      </c>
      <c r="N77" s="43">
        <f t="shared" si="27"/>
        <v>3342</v>
      </c>
      <c r="O77" s="44">
        <f t="shared" si="27"/>
        <v>9225</v>
      </c>
      <c r="P77" s="45">
        <f t="shared" si="27"/>
        <v>9497.65</v>
      </c>
    </row>
    <row r="78" spans="1:16">
      <c r="G78" s="42"/>
    </row>
    <row r="79" spans="1:16">
      <c r="G79" s="42"/>
    </row>
    <row r="80" spans="1:16" ht="10.8" thickBot="1">
      <c r="B80" s="33" t="s">
        <v>49</v>
      </c>
      <c r="C80" s="33"/>
      <c r="D80" s="33"/>
      <c r="E80" s="33"/>
      <c r="F80" s="34"/>
      <c r="G80" s="34"/>
      <c r="H80" s="34"/>
      <c r="I80" s="34"/>
      <c r="J80" s="34"/>
      <c r="K80" s="34"/>
      <c r="L80" s="34"/>
      <c r="M80" s="34"/>
      <c r="N80" s="34"/>
      <c r="O80" s="35"/>
      <c r="P80" s="35"/>
    </row>
    <row r="81" spans="1:16" s="30" customFormat="1">
      <c r="A81" s="127"/>
      <c r="B81" s="128" t="s">
        <v>94</v>
      </c>
      <c r="C81" s="64"/>
      <c r="D81" s="52"/>
      <c r="E81" s="52"/>
      <c r="F81" s="53"/>
      <c r="G81" s="123">
        <v>386</v>
      </c>
      <c r="H81" s="124"/>
      <c r="I81" s="123"/>
      <c r="J81" s="129"/>
      <c r="K81" s="123"/>
      <c r="L81" s="124"/>
      <c r="M81" s="123"/>
      <c r="N81" s="130">
        <v>126</v>
      </c>
      <c r="O81" s="125">
        <f t="shared" ref="O81:O84" si="28">SUM(F81:N81)</f>
        <v>512</v>
      </c>
      <c r="P81" s="195">
        <f t="shared" ref="P81:P84" si="29">(D81*$D$3)+(E81*$E$3)+(F81*$F$3)+(G81*$G$3)+(H81*$H$3)+(I81*$I$3)+(J81*$J$3)+(K81*$K$3)+(L81*$L$3)+(M81*$M$3)+(N81*$N$3)</f>
        <v>348.5</v>
      </c>
    </row>
    <row r="82" spans="1:16" s="189" customFormat="1">
      <c r="A82" s="127"/>
      <c r="B82" s="128" t="s">
        <v>95</v>
      </c>
      <c r="C82" s="64"/>
      <c r="D82" s="193"/>
      <c r="E82" s="193"/>
      <c r="F82" s="194"/>
      <c r="G82" s="123">
        <v>4</v>
      </c>
      <c r="H82" s="124"/>
      <c r="I82" s="123"/>
      <c r="J82" s="129"/>
      <c r="K82" s="123"/>
      <c r="L82" s="124"/>
      <c r="M82" s="123"/>
      <c r="N82" s="130"/>
      <c r="O82" s="125">
        <f t="shared" si="28"/>
        <v>4</v>
      </c>
      <c r="P82" s="195">
        <f t="shared" si="29"/>
        <v>1</v>
      </c>
    </row>
    <row r="83" spans="1:16" s="189" customFormat="1">
      <c r="A83" s="127"/>
      <c r="B83" s="65" t="s">
        <v>96</v>
      </c>
      <c r="C83" s="64"/>
      <c r="D83" s="193"/>
      <c r="E83" s="193"/>
      <c r="F83" s="194"/>
      <c r="G83" s="123">
        <v>1</v>
      </c>
      <c r="H83" s="124"/>
      <c r="I83" s="123"/>
      <c r="J83" s="129"/>
      <c r="K83" s="123"/>
      <c r="L83" s="124"/>
      <c r="M83" s="123"/>
      <c r="N83" s="130"/>
      <c r="O83" s="125">
        <f t="shared" ref="O83" si="30">SUM(F83:N83)</f>
        <v>1</v>
      </c>
      <c r="P83" s="195">
        <f t="shared" si="29"/>
        <v>0.25</v>
      </c>
    </row>
    <row r="84" spans="1:16" s="30" customFormat="1" ht="10.199999999999999" customHeight="1">
      <c r="A84" s="127"/>
      <c r="B84" s="65" t="s">
        <v>97</v>
      </c>
      <c r="C84" s="64"/>
      <c r="D84" s="52"/>
      <c r="E84" s="52"/>
      <c r="F84" s="53"/>
      <c r="G84" s="133">
        <v>6</v>
      </c>
      <c r="H84" s="134"/>
      <c r="I84" s="131"/>
      <c r="J84" s="1"/>
      <c r="K84" s="131"/>
      <c r="L84" s="108"/>
      <c r="M84" s="131"/>
      <c r="N84" s="1">
        <v>4</v>
      </c>
      <c r="O84" s="126">
        <f t="shared" si="28"/>
        <v>10</v>
      </c>
      <c r="P84" s="195">
        <f t="shared" si="29"/>
        <v>9.5</v>
      </c>
    </row>
    <row r="85" spans="1:16" ht="10.8" thickBot="1">
      <c r="A85" s="38"/>
      <c r="B85" s="39" t="s">
        <v>21</v>
      </c>
      <c r="C85" s="39">
        <f t="shared" ref="C85:P85" si="31">SUM(C81:C84)</f>
        <v>0</v>
      </c>
      <c r="D85" s="39">
        <f t="shared" si="31"/>
        <v>0</v>
      </c>
      <c r="E85" s="39">
        <f t="shared" si="31"/>
        <v>0</v>
      </c>
      <c r="F85" s="39">
        <f t="shared" si="31"/>
        <v>0</v>
      </c>
      <c r="G85" s="132">
        <f t="shared" si="31"/>
        <v>397</v>
      </c>
      <c r="H85" s="132">
        <f t="shared" si="31"/>
        <v>0</v>
      </c>
      <c r="I85" s="43">
        <f t="shared" si="31"/>
        <v>0</v>
      </c>
      <c r="J85" s="43">
        <f t="shared" si="31"/>
        <v>0</v>
      </c>
      <c r="K85" s="43">
        <f t="shared" si="31"/>
        <v>0</v>
      </c>
      <c r="L85" s="43">
        <f t="shared" si="31"/>
        <v>0</v>
      </c>
      <c r="M85" s="43">
        <f t="shared" si="31"/>
        <v>0</v>
      </c>
      <c r="N85" s="43">
        <f t="shared" si="31"/>
        <v>130</v>
      </c>
      <c r="O85" s="44">
        <f t="shared" si="31"/>
        <v>527</v>
      </c>
      <c r="P85" s="45">
        <f t="shared" si="31"/>
        <v>359.25</v>
      </c>
    </row>
    <row r="86" spans="1:16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s="188" customFormat="1">
      <c r="G87" s="42"/>
    </row>
    <row r="88" spans="1:16" s="188" customFormat="1" ht="10.8" thickBot="1">
      <c r="B88" s="190" t="s">
        <v>100</v>
      </c>
      <c r="C88" s="190"/>
      <c r="D88" s="190"/>
      <c r="E88" s="190"/>
      <c r="F88" s="191"/>
      <c r="G88" s="191"/>
      <c r="H88" s="191"/>
      <c r="I88" s="191"/>
      <c r="J88" s="191"/>
      <c r="K88" s="191"/>
      <c r="L88" s="191"/>
      <c r="M88" s="191"/>
      <c r="N88" s="191"/>
      <c r="O88" s="192"/>
      <c r="P88" s="192"/>
    </row>
    <row r="89" spans="1:16" s="189" customFormat="1">
      <c r="A89" s="127"/>
      <c r="B89" s="128" t="s">
        <v>101</v>
      </c>
      <c r="C89" s="64"/>
      <c r="D89" s="193"/>
      <c r="E89" s="193"/>
      <c r="F89" s="194"/>
      <c r="G89" s="123">
        <v>70</v>
      </c>
      <c r="H89" s="124"/>
      <c r="I89" s="123">
        <v>10</v>
      </c>
      <c r="J89" s="129"/>
      <c r="K89" s="123">
        <v>36</v>
      </c>
      <c r="L89" s="124"/>
      <c r="M89" s="123"/>
      <c r="N89" s="130">
        <v>9</v>
      </c>
      <c r="O89" s="125">
        <f t="shared" ref="O89:O90" si="32">SUM(F89:N89)</f>
        <v>125</v>
      </c>
      <c r="P89" s="195">
        <f t="shared" ref="P89:P90" si="33">(D89*$D$3)+(E89*$E$3)+(F89*$F$3)+(G89*$G$3)+(H89*$H$3)+(I89*$I$3)+(J89*$J$3)+(K89*$K$3)+(L89*$L$3)+(M89*$M$3)+(N89*$N$3)</f>
        <v>76.5</v>
      </c>
    </row>
    <row r="90" spans="1:16" s="189" customFormat="1" ht="12.75" customHeight="1">
      <c r="A90" s="127"/>
      <c r="B90" s="65"/>
      <c r="C90" s="64"/>
      <c r="D90" s="193"/>
      <c r="E90" s="193"/>
      <c r="F90" s="194"/>
      <c r="G90" s="133"/>
      <c r="H90" s="134"/>
      <c r="I90" s="131"/>
      <c r="J90" s="188"/>
      <c r="K90" s="131"/>
      <c r="L90" s="108"/>
      <c r="M90" s="131"/>
      <c r="N90" s="188"/>
      <c r="O90" s="126">
        <f t="shared" si="32"/>
        <v>0</v>
      </c>
      <c r="P90" s="195">
        <f t="shared" si="33"/>
        <v>0</v>
      </c>
    </row>
    <row r="91" spans="1:16" s="188" customFormat="1" ht="10.8" thickBot="1">
      <c r="A91" s="196"/>
      <c r="B91" s="197" t="s">
        <v>21</v>
      </c>
      <c r="C91" s="197">
        <f t="shared" ref="C91:P91" si="34">SUM(C89:C90)</f>
        <v>0</v>
      </c>
      <c r="D91" s="197">
        <f t="shared" si="34"/>
        <v>0</v>
      </c>
      <c r="E91" s="197">
        <f t="shared" si="34"/>
        <v>0</v>
      </c>
      <c r="F91" s="197">
        <f t="shared" si="34"/>
        <v>0</v>
      </c>
      <c r="G91" s="132">
        <f t="shared" si="34"/>
        <v>70</v>
      </c>
      <c r="H91" s="132">
        <f t="shared" si="34"/>
        <v>0</v>
      </c>
      <c r="I91" s="43">
        <f t="shared" si="34"/>
        <v>10</v>
      </c>
      <c r="J91" s="43">
        <f t="shared" si="34"/>
        <v>0</v>
      </c>
      <c r="K91" s="43">
        <f t="shared" si="34"/>
        <v>36</v>
      </c>
      <c r="L91" s="43">
        <f t="shared" si="34"/>
        <v>0</v>
      </c>
      <c r="M91" s="43">
        <f t="shared" si="34"/>
        <v>0</v>
      </c>
      <c r="N91" s="43">
        <f t="shared" si="34"/>
        <v>9</v>
      </c>
      <c r="O91" s="44">
        <f t="shared" si="34"/>
        <v>125</v>
      </c>
      <c r="P91" s="45">
        <f t="shared" si="34"/>
        <v>76.5</v>
      </c>
    </row>
    <row r="92" spans="1:16" s="188" customFormat="1">
      <c r="A92" s="196"/>
      <c r="B92" s="54"/>
      <c r="C92" s="54"/>
      <c r="D92" s="54"/>
      <c r="E92" s="54"/>
      <c r="F92" s="54"/>
      <c r="G92" s="55"/>
      <c r="H92" s="55"/>
      <c r="I92" s="55"/>
      <c r="J92" s="55"/>
      <c r="K92" s="55"/>
      <c r="L92" s="55"/>
      <c r="M92" s="55"/>
      <c r="N92" s="55"/>
      <c r="O92" s="56"/>
      <c r="P92" s="57"/>
    </row>
    <row r="93" spans="1:16">
      <c r="A93" s="38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 ht="10.8" thickBot="1">
      <c r="B94" s="33" t="s">
        <v>51</v>
      </c>
      <c r="C94" s="176"/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4"/>
      <c r="O94" s="35"/>
      <c r="P94" s="35"/>
    </row>
    <row r="95" spans="1:16" s="189" customFormat="1">
      <c r="A95" s="188"/>
      <c r="B95" s="187" t="s">
        <v>102</v>
      </c>
      <c r="C95" s="64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>
        <v>107</v>
      </c>
      <c r="O95" s="184">
        <f t="shared" ref="O95:O123" si="35">SUM(F95:N95)</f>
        <v>107</v>
      </c>
      <c r="P95" s="195">
        <f t="shared" ref="P95:P118" si="36">(D95*$D$3)+(E95*$E$3)+(F95*$F$3)+(G95*$G$3)+(H95*$H$3)+(I95*$I$3)+(J95*$J$3)+(K95*$K$3)+(L95*$L$3)+(M95*$M$3)+(N95*$N$3)</f>
        <v>214</v>
      </c>
    </row>
    <row r="96" spans="1:16" s="189" customFormat="1">
      <c r="A96" s="188"/>
      <c r="B96" s="187" t="s">
        <v>103</v>
      </c>
      <c r="C96" s="64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>
        <v>50</v>
      </c>
      <c r="O96" s="184">
        <f t="shared" si="35"/>
        <v>50</v>
      </c>
      <c r="P96" s="195">
        <f t="shared" si="36"/>
        <v>100</v>
      </c>
    </row>
    <row r="97" spans="1:16" s="189" customFormat="1">
      <c r="A97" s="188"/>
      <c r="B97" s="187" t="s">
        <v>104</v>
      </c>
      <c r="C97" s="64"/>
      <c r="D97" s="193"/>
      <c r="E97" s="193"/>
      <c r="F97" s="194">
        <v>536</v>
      </c>
      <c r="G97" s="180"/>
      <c r="H97" s="181"/>
      <c r="I97" s="182"/>
      <c r="J97" s="181"/>
      <c r="K97" s="180"/>
      <c r="L97" s="183"/>
      <c r="M97" s="180"/>
      <c r="N97" s="181"/>
      <c r="O97" s="184">
        <f t="shared" si="35"/>
        <v>536</v>
      </c>
      <c r="P97" s="195">
        <f t="shared" si="36"/>
        <v>53.6</v>
      </c>
    </row>
    <row r="98" spans="1:16" s="189" customFormat="1">
      <c r="A98" s="188"/>
      <c r="B98" s="187" t="s">
        <v>105</v>
      </c>
      <c r="C98" s="64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>
        <v>14</v>
      </c>
      <c r="O98" s="184">
        <f t="shared" si="35"/>
        <v>14</v>
      </c>
      <c r="P98" s="195">
        <f t="shared" ref="P98:P107" si="37">(D98*$D$3)+(E98*$E$3)+(F98*$F$3)+(G98*$G$3)+(H98*$H$3)+(I98*$I$3)+(J98*$J$3)+(K98*$K$3)+(L98*$L$3)+(M98*$M$3)+(N98*$N$3)</f>
        <v>28</v>
      </c>
    </row>
    <row r="99" spans="1:16" s="189" customFormat="1">
      <c r="A99" s="188"/>
      <c r="B99" s="187" t="s">
        <v>106</v>
      </c>
      <c r="C99" s="193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>
        <v>12</v>
      </c>
      <c r="O99" s="184">
        <f t="shared" si="35"/>
        <v>12</v>
      </c>
      <c r="P99" s="195">
        <f t="shared" si="37"/>
        <v>24</v>
      </c>
    </row>
    <row r="100" spans="1:16" s="189" customFormat="1">
      <c r="A100" s="188"/>
      <c r="B100" s="187" t="s">
        <v>107</v>
      </c>
      <c r="C100" s="64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>
        <v>11</v>
      </c>
      <c r="O100" s="184">
        <f t="shared" si="35"/>
        <v>11</v>
      </c>
      <c r="P100" s="195">
        <f t="shared" si="37"/>
        <v>22</v>
      </c>
    </row>
    <row r="101" spans="1:16" s="189" customFormat="1">
      <c r="A101" s="188"/>
      <c r="B101" s="187" t="s">
        <v>108</v>
      </c>
      <c r="C101" s="64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>
        <v>10</v>
      </c>
      <c r="O101" s="184">
        <f t="shared" si="35"/>
        <v>10</v>
      </c>
      <c r="P101" s="195">
        <f t="shared" si="37"/>
        <v>20</v>
      </c>
    </row>
    <row r="102" spans="1:16" s="189" customFormat="1">
      <c r="A102" s="188"/>
      <c r="B102" s="187" t="s">
        <v>109</v>
      </c>
      <c r="C102" s="64"/>
      <c r="D102" s="193"/>
      <c r="E102" s="193"/>
      <c r="F102" s="194"/>
      <c r="G102" s="180">
        <v>6</v>
      </c>
      <c r="H102" s="181"/>
      <c r="I102" s="182">
        <v>3</v>
      </c>
      <c r="J102" s="181"/>
      <c r="K102" s="180"/>
      <c r="L102" s="183"/>
      <c r="M102" s="180"/>
      <c r="N102" s="181">
        <v>5</v>
      </c>
      <c r="O102" s="184">
        <f t="shared" si="35"/>
        <v>14</v>
      </c>
      <c r="P102" s="195">
        <f t="shared" si="37"/>
        <v>13</v>
      </c>
    </row>
    <row r="103" spans="1:16" s="189" customFormat="1">
      <c r="A103" s="188"/>
      <c r="B103" s="187" t="s">
        <v>110</v>
      </c>
      <c r="C103" s="64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>
        <v>5</v>
      </c>
      <c r="O103" s="184">
        <f t="shared" si="35"/>
        <v>5</v>
      </c>
      <c r="P103" s="195">
        <f t="shared" si="37"/>
        <v>10</v>
      </c>
    </row>
    <row r="104" spans="1:16" s="189" customFormat="1">
      <c r="A104" s="188"/>
      <c r="B104" s="187" t="s">
        <v>111</v>
      </c>
      <c r="C104" s="193"/>
      <c r="D104" s="193"/>
      <c r="E104" s="193"/>
      <c r="F104" s="194"/>
      <c r="G104" s="180"/>
      <c r="H104" s="181"/>
      <c r="I104" s="182">
        <v>1</v>
      </c>
      <c r="J104" s="181"/>
      <c r="K104" s="180"/>
      <c r="L104" s="183"/>
      <c r="M104" s="180"/>
      <c r="N104" s="181">
        <v>4</v>
      </c>
      <c r="O104" s="184">
        <f t="shared" si="35"/>
        <v>5</v>
      </c>
      <c r="P104" s="195">
        <f t="shared" si="37"/>
        <v>8.5</v>
      </c>
    </row>
    <row r="105" spans="1:16" s="189" customFormat="1">
      <c r="A105" s="188"/>
      <c r="B105" s="187" t="s">
        <v>112</v>
      </c>
      <c r="C105" s="64"/>
      <c r="D105" s="193"/>
      <c r="E105" s="193"/>
      <c r="F105" s="194"/>
      <c r="G105" s="180">
        <v>1</v>
      </c>
      <c r="H105" s="181"/>
      <c r="I105" s="182"/>
      <c r="J105" s="181"/>
      <c r="K105" s="180">
        <v>1</v>
      </c>
      <c r="L105" s="183"/>
      <c r="M105" s="180"/>
      <c r="N105" s="181">
        <v>3</v>
      </c>
      <c r="O105" s="184">
        <f t="shared" si="35"/>
        <v>5</v>
      </c>
      <c r="P105" s="195">
        <f t="shared" si="37"/>
        <v>7.25</v>
      </c>
    </row>
    <row r="106" spans="1:16" s="189" customFormat="1">
      <c r="A106" s="188"/>
      <c r="B106" s="187" t="s">
        <v>113</v>
      </c>
      <c r="C106" s="64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>
        <v>3</v>
      </c>
      <c r="O106" s="184">
        <f t="shared" si="35"/>
        <v>3</v>
      </c>
      <c r="P106" s="195">
        <f t="shared" si="37"/>
        <v>6</v>
      </c>
    </row>
    <row r="107" spans="1:16" s="189" customFormat="1">
      <c r="A107" s="188"/>
      <c r="B107" s="187" t="s">
        <v>114</v>
      </c>
      <c r="C107" s="64"/>
      <c r="D107" s="193"/>
      <c r="E107" s="193"/>
      <c r="F107" s="194"/>
      <c r="G107" s="180"/>
      <c r="H107" s="181"/>
      <c r="I107" s="182"/>
      <c r="J107" s="181"/>
      <c r="K107" s="180"/>
      <c r="L107" s="183">
        <v>1</v>
      </c>
      <c r="M107" s="180"/>
      <c r="N107" s="181">
        <v>2</v>
      </c>
      <c r="O107" s="184">
        <f t="shared" si="35"/>
        <v>3</v>
      </c>
      <c r="P107" s="195">
        <f t="shared" si="37"/>
        <v>5</v>
      </c>
    </row>
    <row r="108" spans="1:16" s="189" customFormat="1">
      <c r="A108" s="188"/>
      <c r="B108" s="187" t="s">
        <v>115</v>
      </c>
      <c r="C108" s="64"/>
      <c r="D108" s="193"/>
      <c r="E108" s="193"/>
      <c r="F108" s="194"/>
      <c r="G108" s="180"/>
      <c r="H108" s="181"/>
      <c r="I108" s="182"/>
      <c r="J108" s="181"/>
      <c r="K108" s="180"/>
      <c r="L108" s="183">
        <v>1</v>
      </c>
      <c r="M108" s="180"/>
      <c r="N108" s="181">
        <v>2</v>
      </c>
      <c r="O108" s="184">
        <f t="shared" si="35"/>
        <v>3</v>
      </c>
      <c r="P108" s="195">
        <f t="shared" si="36"/>
        <v>5</v>
      </c>
    </row>
    <row r="109" spans="1:16" s="189" customFormat="1">
      <c r="A109" s="188"/>
      <c r="B109" s="187" t="s">
        <v>116</v>
      </c>
      <c r="C109" s="193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>
        <v>2</v>
      </c>
      <c r="O109" s="184">
        <f t="shared" si="35"/>
        <v>2</v>
      </c>
      <c r="P109" s="195">
        <f t="shared" si="36"/>
        <v>4</v>
      </c>
    </row>
    <row r="110" spans="1:16" s="189" customFormat="1">
      <c r="A110" s="188"/>
      <c r="B110" s="187" t="s">
        <v>117</v>
      </c>
      <c r="C110" s="64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>
        <v>2</v>
      </c>
      <c r="O110" s="184">
        <f t="shared" si="35"/>
        <v>2</v>
      </c>
      <c r="P110" s="195">
        <f t="shared" si="36"/>
        <v>4</v>
      </c>
    </row>
    <row r="111" spans="1:16" s="189" customFormat="1">
      <c r="A111" s="188"/>
      <c r="B111" s="187" t="s">
        <v>118</v>
      </c>
      <c r="C111" s="64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>
        <v>2</v>
      </c>
      <c r="O111" s="184">
        <f t="shared" si="35"/>
        <v>2</v>
      </c>
      <c r="P111" s="195">
        <f t="shared" ref="P111:P115" si="38">(D111*$D$3)+(E111*$E$3)+(F111*$F$3)+(G111*$G$3)+(H111*$H$3)+(I111*$I$3)+(J111*$J$3)+(K111*$K$3)+(L111*$L$3)+(M111*$M$3)+(N111*$N$3)</f>
        <v>4</v>
      </c>
    </row>
    <row r="112" spans="1:16" s="189" customFormat="1">
      <c r="A112" s="188"/>
      <c r="B112" s="187" t="s">
        <v>119</v>
      </c>
      <c r="C112" s="64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>
        <v>1</v>
      </c>
      <c r="N112" s="181">
        <v>1</v>
      </c>
      <c r="O112" s="184">
        <f t="shared" si="35"/>
        <v>2</v>
      </c>
      <c r="P112" s="195">
        <f t="shared" si="38"/>
        <v>4</v>
      </c>
    </row>
    <row r="113" spans="1:16" s="189" customFormat="1">
      <c r="A113" s="188"/>
      <c r="B113" s="187" t="s">
        <v>120</v>
      </c>
      <c r="C113" s="64"/>
      <c r="D113" s="193"/>
      <c r="E113" s="193"/>
      <c r="F113" s="194"/>
      <c r="G113" s="180"/>
      <c r="H113" s="181"/>
      <c r="I113" s="182">
        <v>6</v>
      </c>
      <c r="J113" s="181"/>
      <c r="K113" s="180"/>
      <c r="L113" s="183"/>
      <c r="M113" s="180"/>
      <c r="N113" s="181"/>
      <c r="O113" s="184">
        <f t="shared" si="35"/>
        <v>6</v>
      </c>
      <c r="P113" s="195">
        <f t="shared" si="38"/>
        <v>3</v>
      </c>
    </row>
    <row r="114" spans="1:16" s="189" customFormat="1">
      <c r="A114" s="188"/>
      <c r="B114" s="187" t="s">
        <v>121</v>
      </c>
      <c r="C114" s="193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>
        <v>1</v>
      </c>
      <c r="O114" s="184">
        <f t="shared" si="35"/>
        <v>1</v>
      </c>
      <c r="P114" s="195">
        <f t="shared" si="38"/>
        <v>2</v>
      </c>
    </row>
    <row r="115" spans="1:16" s="189" customFormat="1">
      <c r="A115" s="188"/>
      <c r="B115" s="187" t="s">
        <v>122</v>
      </c>
      <c r="C115" s="64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>
        <v>1</v>
      </c>
      <c r="O115" s="184">
        <f t="shared" si="35"/>
        <v>1</v>
      </c>
      <c r="P115" s="195">
        <f t="shared" si="38"/>
        <v>2</v>
      </c>
    </row>
    <row r="116" spans="1:16" s="189" customFormat="1">
      <c r="A116" s="188"/>
      <c r="B116" s="187" t="s">
        <v>123</v>
      </c>
      <c r="C116" s="64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>
        <v>1</v>
      </c>
      <c r="O116" s="184">
        <f t="shared" si="35"/>
        <v>1</v>
      </c>
      <c r="P116" s="195">
        <f t="shared" si="36"/>
        <v>2</v>
      </c>
    </row>
    <row r="117" spans="1:16" s="189" customFormat="1">
      <c r="A117" s="188"/>
      <c r="B117" s="187" t="s">
        <v>124</v>
      </c>
      <c r="C117" s="64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>
        <v>1</v>
      </c>
      <c r="O117" s="184">
        <f t="shared" si="35"/>
        <v>1</v>
      </c>
      <c r="P117" s="195">
        <f t="shared" si="36"/>
        <v>2</v>
      </c>
    </row>
    <row r="118" spans="1:16" s="189" customFormat="1">
      <c r="A118" s="188"/>
      <c r="B118" s="187" t="s">
        <v>125</v>
      </c>
      <c r="C118" s="64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>
        <v>1</v>
      </c>
      <c r="O118" s="184">
        <f t="shared" si="35"/>
        <v>1</v>
      </c>
      <c r="P118" s="195">
        <f t="shared" si="36"/>
        <v>2</v>
      </c>
    </row>
    <row r="119" spans="1:16" s="175" customFormat="1">
      <c r="A119" s="174"/>
      <c r="B119" s="177" t="s">
        <v>126</v>
      </c>
      <c r="C119" s="178"/>
      <c r="D119" s="178"/>
      <c r="E119" s="178"/>
      <c r="F119" s="179"/>
      <c r="G119" s="180"/>
      <c r="H119" s="181"/>
      <c r="I119" s="182"/>
      <c r="J119" s="181"/>
      <c r="K119" s="180"/>
      <c r="L119" s="183"/>
      <c r="M119" s="180"/>
      <c r="N119" s="181">
        <v>1</v>
      </c>
      <c r="O119" s="184">
        <f t="shared" si="35"/>
        <v>1</v>
      </c>
      <c r="P119" s="195">
        <f t="shared" ref="P119:P123" si="39">(D119*$D$3)+(E119*$E$3)+(F119*$F$3)+(G119*$G$3)+(H119*$H$3)+(I119*$I$3)+(J119*$J$3)+(K119*$K$3)+(L119*$L$3)+(M119*$M$3)+(N119*$N$3)</f>
        <v>2</v>
      </c>
    </row>
    <row r="120" spans="1:16" s="189" customFormat="1">
      <c r="A120" s="188"/>
      <c r="B120" s="187" t="s">
        <v>127</v>
      </c>
      <c r="C120" s="64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>
        <v>1</v>
      </c>
      <c r="O120" s="184">
        <f t="shared" si="35"/>
        <v>1</v>
      </c>
      <c r="P120" s="195">
        <f t="shared" si="39"/>
        <v>2</v>
      </c>
    </row>
    <row r="121" spans="1:16" s="189" customFormat="1">
      <c r="A121" s="188"/>
      <c r="B121" s="187" t="s">
        <v>128</v>
      </c>
      <c r="C121" s="64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>
        <v>1</v>
      </c>
      <c r="O121" s="184">
        <f t="shared" si="35"/>
        <v>1</v>
      </c>
      <c r="P121" s="195">
        <f t="shared" ref="P121" si="40">(D121*$D$3)+(E121*$E$3)+(F121*$F$3)+(G121*$G$3)+(H121*$H$3)+(I121*$I$3)+(J121*$J$3)+(K121*$K$3)+(L121*$L$3)+(M121*$M$3)+(N121*$N$3)</f>
        <v>2</v>
      </c>
    </row>
    <row r="122" spans="1:16" s="189" customFormat="1">
      <c r="A122" s="188"/>
      <c r="B122" s="187" t="s">
        <v>129</v>
      </c>
      <c r="C122" s="64"/>
      <c r="D122" s="193"/>
      <c r="E122" s="193"/>
      <c r="F122" s="194"/>
      <c r="G122" s="180">
        <v>1</v>
      </c>
      <c r="H122" s="181"/>
      <c r="I122" s="182"/>
      <c r="J122" s="181"/>
      <c r="K122" s="180"/>
      <c r="L122" s="183"/>
      <c r="M122" s="180"/>
      <c r="N122" s="181"/>
      <c r="O122" s="184">
        <f t="shared" si="35"/>
        <v>1</v>
      </c>
      <c r="P122" s="195">
        <f t="shared" ref="P122" si="41">(D122*$D$3)+(E122*$E$3)+(F122*$F$3)+(G122*$G$3)+(H122*$H$3)+(I122*$I$3)+(J122*$J$3)+(K122*$K$3)+(L122*$L$3)+(M122*$M$3)+(N122*$N$3)</f>
        <v>0.25</v>
      </c>
    </row>
    <row r="123" spans="1:16" s="30" customFormat="1">
      <c r="A123" s="1"/>
      <c r="B123" s="177"/>
      <c r="C123" s="64"/>
      <c r="D123" s="178"/>
      <c r="E123" s="178"/>
      <c r="F123" s="179"/>
      <c r="G123" s="180"/>
      <c r="H123" s="181"/>
      <c r="I123" s="182"/>
      <c r="J123" s="181"/>
      <c r="K123" s="180"/>
      <c r="L123" s="62"/>
      <c r="M123" s="59"/>
      <c r="N123" s="60"/>
      <c r="O123" s="36">
        <f t="shared" si="35"/>
        <v>0</v>
      </c>
      <c r="P123" s="195">
        <f t="shared" si="39"/>
        <v>0</v>
      </c>
    </row>
    <row r="124" spans="1:16" ht="10.8" thickBot="1">
      <c r="A124" s="38"/>
      <c r="B124" s="39" t="s">
        <v>21</v>
      </c>
      <c r="C124" s="39">
        <f t="shared" ref="C124:D124" si="42">SUM(C123:C123)</f>
        <v>0</v>
      </c>
      <c r="D124" s="39">
        <f t="shared" si="42"/>
        <v>0</v>
      </c>
      <c r="E124" s="44">
        <f t="shared" ref="E124" si="43">SUM(E119:E123)</f>
        <v>0</v>
      </c>
      <c r="F124" s="44">
        <f t="shared" ref="F124:M124" si="44">SUM(F95:F123)</f>
        <v>536</v>
      </c>
      <c r="G124" s="44">
        <f t="shared" si="44"/>
        <v>8</v>
      </c>
      <c r="H124" s="44">
        <f t="shared" si="44"/>
        <v>0</v>
      </c>
      <c r="I124" s="44">
        <f t="shared" si="44"/>
        <v>10</v>
      </c>
      <c r="J124" s="44">
        <f t="shared" si="44"/>
        <v>0</v>
      </c>
      <c r="K124" s="44">
        <f t="shared" si="44"/>
        <v>1</v>
      </c>
      <c r="L124" s="44">
        <f t="shared" si="44"/>
        <v>2</v>
      </c>
      <c r="M124" s="44">
        <f t="shared" si="44"/>
        <v>1</v>
      </c>
      <c r="N124" s="44">
        <f>SUM(N95:N123)</f>
        <v>243</v>
      </c>
      <c r="O124" s="44">
        <f>SUM(O95:O123)</f>
        <v>801</v>
      </c>
      <c r="P124" s="45">
        <f>SUM(P95:P123)</f>
        <v>551.6</v>
      </c>
    </row>
    <row r="125" spans="1:16">
      <c r="A125" s="38"/>
      <c r="B125" s="54"/>
      <c r="C125" s="54"/>
      <c r="D125" s="54"/>
      <c r="E125" s="54"/>
      <c r="F125" s="54"/>
      <c r="G125" s="55"/>
      <c r="H125" s="55"/>
      <c r="I125" s="55"/>
      <c r="J125" s="55"/>
      <c r="K125" s="55"/>
      <c r="L125" s="55"/>
      <c r="M125" s="55"/>
      <c r="N125" s="55"/>
      <c r="O125" s="56"/>
      <c r="P125" s="57"/>
    </row>
    <row r="126" spans="1:16">
      <c r="A126" s="38"/>
      <c r="B126" s="54"/>
      <c r="C126" s="54"/>
      <c r="D126" s="54"/>
      <c r="E126" s="54"/>
      <c r="F126" s="54"/>
      <c r="G126" s="55"/>
      <c r="H126" s="55"/>
      <c r="I126" s="55"/>
      <c r="J126" s="55"/>
      <c r="K126" s="55"/>
      <c r="L126" s="55"/>
      <c r="M126" s="55"/>
      <c r="N126" s="55"/>
      <c r="O126" s="56"/>
      <c r="P126" s="57"/>
    </row>
    <row r="127" spans="1:16" ht="10.8" thickBot="1">
      <c r="B127" s="33" t="s">
        <v>41</v>
      </c>
      <c r="C127" s="33"/>
      <c r="D127" s="33"/>
      <c r="E127" s="33"/>
      <c r="F127" s="34"/>
      <c r="G127" s="34"/>
      <c r="H127" s="34"/>
      <c r="I127" s="34"/>
      <c r="J127" s="34"/>
      <c r="K127" s="34"/>
      <c r="L127" s="34"/>
      <c r="M127" s="34"/>
      <c r="N127" s="34"/>
      <c r="O127" s="35"/>
      <c r="P127" s="35"/>
    </row>
    <row r="128" spans="1:16" s="30" customFormat="1" ht="11.25" customHeight="1">
      <c r="A128" s="1"/>
      <c r="B128" s="58" t="s">
        <v>83</v>
      </c>
      <c r="C128" s="51"/>
      <c r="D128" s="193"/>
      <c r="E128" s="193"/>
      <c r="F128" s="194"/>
      <c r="G128" s="180"/>
      <c r="H128" s="181"/>
      <c r="I128" s="182"/>
      <c r="J128" s="181"/>
      <c r="K128" s="180"/>
      <c r="L128" s="183">
        <v>1</v>
      </c>
      <c r="M128" s="180"/>
      <c r="N128" s="181"/>
      <c r="O128" s="36">
        <f t="shared" ref="O128:O139" si="45">SUM(F128:N128)</f>
        <v>1</v>
      </c>
      <c r="P128" s="195">
        <f t="shared" ref="P128:P134" si="46">(D128*$D$3)+(E128*$E$3)+(F128*$F$3)+(G128*$G$3)+(H128*$H$3)+(I128*$I$3)+(J128*$J$3)+(K128*$K$3)+(L128*$L$3)+(M128*$M$3)+(N128*$N$3)</f>
        <v>1</v>
      </c>
    </row>
    <row r="129" spans="1:16" s="189" customFormat="1" ht="11.25" customHeight="1">
      <c r="A129" s="188"/>
      <c r="B129" s="187" t="s">
        <v>84</v>
      </c>
      <c r="C129" s="51"/>
      <c r="D129" s="193"/>
      <c r="E129" s="193"/>
      <c r="F129" s="194"/>
      <c r="G129" s="180">
        <v>9</v>
      </c>
      <c r="H129" s="181"/>
      <c r="I129" s="182"/>
      <c r="J129" s="181"/>
      <c r="K129" s="180"/>
      <c r="L129" s="183"/>
      <c r="M129" s="180"/>
      <c r="N129" s="181"/>
      <c r="O129" s="184">
        <f t="shared" si="45"/>
        <v>9</v>
      </c>
      <c r="P129" s="195">
        <f t="shared" ref="P129:P132" si="47">(D129*$D$3)+(E129*$E$3)+(F129*$F$3)+(G129*$G$3)+(H129*$H$3)+(I129*$I$3)+(J129*$J$3)+(K129*$K$3)+(L129*$L$3)+(M129*$M$3)+(N129*$N$3)</f>
        <v>2.25</v>
      </c>
    </row>
    <row r="130" spans="1:16" s="189" customFormat="1" ht="11.25" customHeight="1">
      <c r="A130" s="188"/>
      <c r="B130" s="187" t="s">
        <v>85</v>
      </c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>
        <v>5</v>
      </c>
      <c r="O130" s="184">
        <f t="shared" si="45"/>
        <v>5</v>
      </c>
      <c r="P130" s="195">
        <f t="shared" si="47"/>
        <v>10</v>
      </c>
    </row>
    <row r="131" spans="1:16" s="189" customFormat="1" ht="11.25" customHeight="1">
      <c r="A131" s="188"/>
      <c r="B131" s="187" t="s">
        <v>86</v>
      </c>
      <c r="C131" s="51"/>
      <c r="D131" s="193"/>
      <c r="E131" s="193"/>
      <c r="F131" s="194"/>
      <c r="G131" s="180">
        <v>160</v>
      </c>
      <c r="H131" s="181"/>
      <c r="I131" s="182"/>
      <c r="J131" s="181"/>
      <c r="K131" s="180"/>
      <c r="L131" s="183"/>
      <c r="M131" s="180"/>
      <c r="N131" s="181">
        <v>10</v>
      </c>
      <c r="O131" s="184">
        <f t="shared" si="45"/>
        <v>170</v>
      </c>
      <c r="P131" s="195">
        <f t="shared" si="47"/>
        <v>60</v>
      </c>
    </row>
    <row r="132" spans="1:16" s="189" customFormat="1" ht="11.25" customHeight="1">
      <c r="A132" s="188"/>
      <c r="B132" s="187" t="s">
        <v>87</v>
      </c>
      <c r="C132" s="51"/>
      <c r="D132" s="193"/>
      <c r="E132" s="193"/>
      <c r="F132" s="194"/>
      <c r="G132" s="180">
        <v>12</v>
      </c>
      <c r="H132" s="181"/>
      <c r="I132" s="182"/>
      <c r="J132" s="181"/>
      <c r="K132" s="180"/>
      <c r="L132" s="183"/>
      <c r="M132" s="180"/>
      <c r="N132" s="181">
        <v>5</v>
      </c>
      <c r="O132" s="184">
        <f t="shared" si="45"/>
        <v>17</v>
      </c>
      <c r="P132" s="195">
        <f t="shared" si="47"/>
        <v>13</v>
      </c>
    </row>
    <row r="133" spans="1:16" s="189" customFormat="1" ht="11.25" customHeight="1">
      <c r="A133" s="188"/>
      <c r="B133" s="187" t="s">
        <v>88</v>
      </c>
      <c r="C133" s="51"/>
      <c r="D133" s="193"/>
      <c r="E133" s="193"/>
      <c r="F133" s="194"/>
      <c r="G133" s="180">
        <v>12</v>
      </c>
      <c r="H133" s="181"/>
      <c r="I133" s="182"/>
      <c r="J133" s="181"/>
      <c r="K133" s="180"/>
      <c r="L133" s="183">
        <v>1</v>
      </c>
      <c r="M133" s="180"/>
      <c r="N133" s="181">
        <v>5</v>
      </c>
      <c r="O133" s="184">
        <f t="shared" ref="O133:O136" si="48">SUM(F133:N133)</f>
        <v>18</v>
      </c>
      <c r="P133" s="195">
        <f t="shared" si="46"/>
        <v>14</v>
      </c>
    </row>
    <row r="134" spans="1:16" s="189" customFormat="1" ht="11.25" customHeight="1">
      <c r="A134" s="188"/>
      <c r="B134" s="187" t="s">
        <v>89</v>
      </c>
      <c r="C134" s="51"/>
      <c r="D134" s="193"/>
      <c r="E134" s="193"/>
      <c r="F134" s="194"/>
      <c r="G134" s="180">
        <v>35</v>
      </c>
      <c r="H134" s="181"/>
      <c r="I134" s="182"/>
      <c r="J134" s="181"/>
      <c r="K134" s="180"/>
      <c r="L134" s="183"/>
      <c r="M134" s="180"/>
      <c r="N134" s="181"/>
      <c r="O134" s="184">
        <f t="shared" si="48"/>
        <v>35</v>
      </c>
      <c r="P134" s="195">
        <f t="shared" si="46"/>
        <v>8.75</v>
      </c>
    </row>
    <row r="135" spans="1:16" s="189" customFormat="1" ht="11.25" customHeight="1">
      <c r="A135" s="188"/>
      <c r="B135" s="187" t="s">
        <v>90</v>
      </c>
      <c r="C135" s="51"/>
      <c r="D135" s="193"/>
      <c r="E135" s="193"/>
      <c r="F135" s="194"/>
      <c r="G135" s="180"/>
      <c r="H135" s="181"/>
      <c r="I135" s="182"/>
      <c r="J135" s="181"/>
      <c r="K135" s="180"/>
      <c r="L135" s="183">
        <v>7</v>
      </c>
      <c r="M135" s="180"/>
      <c r="N135" s="181"/>
      <c r="O135" s="184">
        <f t="shared" si="48"/>
        <v>7</v>
      </c>
      <c r="P135" s="195">
        <f t="shared" ref="P135:P136" si="49">(D135*$D$3)+(E135*$E$3)+(F135*$F$3)+(G135*$G$3)+(H135*$H$3)+(I135*$I$3)+(J135*$J$3)+(K135*$K$3)+(L135*$L$3)+(M135*$M$3)+(N135*$N$3)</f>
        <v>7</v>
      </c>
    </row>
    <row r="136" spans="1:16" s="189" customFormat="1" ht="11.25" customHeight="1">
      <c r="A136" s="188"/>
      <c r="B136" s="187" t="s">
        <v>91</v>
      </c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>
        <v>80</v>
      </c>
      <c r="O136" s="184">
        <f t="shared" si="48"/>
        <v>80</v>
      </c>
      <c r="P136" s="195">
        <f t="shared" si="49"/>
        <v>160</v>
      </c>
    </row>
    <row r="137" spans="1:16" s="189" customFormat="1" ht="11.25" customHeight="1">
      <c r="A137" s="188"/>
      <c r="B137" s="187" t="s">
        <v>92</v>
      </c>
      <c r="C137" s="51"/>
      <c r="D137" s="193"/>
      <c r="E137" s="193"/>
      <c r="F137" s="194"/>
      <c r="G137" s="180"/>
      <c r="H137" s="181"/>
      <c r="I137" s="182"/>
      <c r="J137" s="181"/>
      <c r="K137" s="180"/>
      <c r="L137" s="183">
        <v>1</v>
      </c>
      <c r="M137" s="180"/>
      <c r="N137" s="181"/>
      <c r="O137" s="184">
        <f t="shared" si="45"/>
        <v>1</v>
      </c>
      <c r="P137" s="195">
        <f t="shared" ref="P137:P138" si="50">(D137*$D$3)+(E137*$E$3)+(F137*$F$3)+(G137*$G$3)+(H137*$H$3)+(I137*$I$3)+(J137*$J$3)+(K137*$K$3)+(L137*$L$3)+(M137*$M$3)+(N137*$N$3)</f>
        <v>1</v>
      </c>
    </row>
    <row r="138" spans="1:16" s="189" customFormat="1" ht="11.25" customHeight="1">
      <c r="A138" s="188"/>
      <c r="B138" s="187" t="s">
        <v>93</v>
      </c>
      <c r="C138" s="51"/>
      <c r="D138" s="193"/>
      <c r="E138" s="193"/>
      <c r="F138" s="194">
        <v>62</v>
      </c>
      <c r="G138" s="180"/>
      <c r="H138" s="181"/>
      <c r="I138" s="182"/>
      <c r="J138" s="181"/>
      <c r="K138" s="180"/>
      <c r="L138" s="183"/>
      <c r="M138" s="180"/>
      <c r="N138" s="181"/>
      <c r="O138" s="184">
        <f t="shared" ref="O138" si="51">SUM(F138:N138)</f>
        <v>62</v>
      </c>
      <c r="P138" s="195">
        <f t="shared" si="50"/>
        <v>6.2</v>
      </c>
    </row>
    <row r="139" spans="1:16" s="30" customFormat="1" ht="11.25" customHeight="1">
      <c r="A139" s="1"/>
      <c r="B139" s="58"/>
      <c r="C139" s="51"/>
      <c r="D139" s="52"/>
      <c r="E139" s="52"/>
      <c r="F139" s="53"/>
      <c r="G139" s="59"/>
      <c r="H139" s="60"/>
      <c r="I139" s="61"/>
      <c r="J139" s="60"/>
      <c r="K139" s="59"/>
      <c r="L139" s="62"/>
      <c r="M139" s="59"/>
      <c r="N139" s="60"/>
      <c r="O139" s="36">
        <f t="shared" si="45"/>
        <v>0</v>
      </c>
      <c r="P139" s="195">
        <f t="shared" ref="P139" si="52">(D139*$D$3)+(E139*$E$3)+(F139*$F$3)+(G139*$G$3)+(H139*$H$3)+(I139*$I$3)+(J139*$J$3)+(K139*$K$3)+(L139*$L$3)+(M139*$M$3)+(N139*$N$3)</f>
        <v>0</v>
      </c>
    </row>
    <row r="140" spans="1:16" ht="10.8" thickBot="1">
      <c r="A140" s="38"/>
      <c r="B140" s="39" t="s">
        <v>21</v>
      </c>
      <c r="C140" s="39">
        <f t="shared" ref="C140:P140" si="53">SUM(C128:C139)</f>
        <v>0</v>
      </c>
      <c r="D140" s="39">
        <f t="shared" si="53"/>
        <v>0</v>
      </c>
      <c r="E140" s="39">
        <f t="shared" si="53"/>
        <v>0</v>
      </c>
      <c r="F140" s="39">
        <f t="shared" si="53"/>
        <v>62</v>
      </c>
      <c r="G140" s="43">
        <f t="shared" si="53"/>
        <v>228</v>
      </c>
      <c r="H140" s="43">
        <f t="shared" si="53"/>
        <v>0</v>
      </c>
      <c r="I140" s="43">
        <f t="shared" si="53"/>
        <v>0</v>
      </c>
      <c r="J140" s="43">
        <f t="shared" si="53"/>
        <v>0</v>
      </c>
      <c r="K140" s="43">
        <f t="shared" si="53"/>
        <v>0</v>
      </c>
      <c r="L140" s="43">
        <f t="shared" si="53"/>
        <v>10</v>
      </c>
      <c r="M140" s="43">
        <f t="shared" si="53"/>
        <v>0</v>
      </c>
      <c r="N140" s="43">
        <f t="shared" si="53"/>
        <v>105</v>
      </c>
      <c r="O140" s="44">
        <f t="shared" si="53"/>
        <v>405</v>
      </c>
      <c r="P140" s="45">
        <f t="shared" si="53"/>
        <v>283.2</v>
      </c>
    </row>
    <row r="141" spans="1:16" ht="11.25" customHeight="1">
      <c r="A141" s="38"/>
      <c r="B141" s="54"/>
      <c r="C141" s="54"/>
      <c r="D141" s="54"/>
      <c r="E141" s="54"/>
      <c r="F141" s="54"/>
      <c r="G141" s="55"/>
      <c r="H141" s="55"/>
      <c r="I141" s="55"/>
      <c r="J141" s="55"/>
      <c r="K141" s="55"/>
      <c r="L141" s="55"/>
      <c r="M141" s="55"/>
      <c r="N141" s="55"/>
      <c r="O141" s="56"/>
      <c r="P141" s="57"/>
    </row>
    <row r="142" spans="1:16" hidden="1"/>
    <row r="143" spans="1:16" ht="10.8" hidden="1" thickBot="1">
      <c r="B143" s="33" t="s">
        <v>29</v>
      </c>
      <c r="C143" s="33"/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4"/>
      <c r="O143" s="35"/>
      <c r="P143" s="35"/>
    </row>
    <row r="144" spans="1:16" s="30" customFormat="1" ht="11.25" hidden="1" customHeight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>SUM(F144:N144)</f>
        <v>0</v>
      </c>
      <c r="P144" s="195">
        <f t="shared" ref="P144:P145" si="54">(D144*$D$3)+(E144*$E$3)+(F144*$F$3)+(G144*$G$3)+(H144*$H$3)+(I144*$I$3)+(J144*$J$3)+(K144*$K$3)+(L144*$L$3)+(M144*$M$3)+(N144*$N$3)</f>
        <v>0</v>
      </c>
    </row>
    <row r="145" spans="1:16" s="30" customFormat="1" ht="11.25" hidden="1" customHeight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>SUM(F145:N145)</f>
        <v>0</v>
      </c>
      <c r="P145" s="195">
        <f t="shared" si="54"/>
        <v>0</v>
      </c>
    </row>
    <row r="146" spans="1:16" ht="10.8" hidden="1" thickBot="1">
      <c r="A146" s="38"/>
      <c r="B146" s="39" t="s">
        <v>21</v>
      </c>
      <c r="C146" s="39">
        <f t="shared" ref="C146:P146" si="55">SUM(C144:C145)</f>
        <v>0</v>
      </c>
      <c r="D146" s="39">
        <f t="shared" si="55"/>
        <v>0</v>
      </c>
      <c r="E146" s="39">
        <f t="shared" si="55"/>
        <v>0</v>
      </c>
      <c r="F146" s="39">
        <f t="shared" si="55"/>
        <v>0</v>
      </c>
      <c r="G146" s="43">
        <f t="shared" si="55"/>
        <v>0</v>
      </c>
      <c r="H146" s="43">
        <f t="shared" si="55"/>
        <v>0</v>
      </c>
      <c r="I146" s="43">
        <f t="shared" si="55"/>
        <v>0</v>
      </c>
      <c r="J146" s="43">
        <f t="shared" si="55"/>
        <v>0</v>
      </c>
      <c r="K146" s="43">
        <f t="shared" si="55"/>
        <v>0</v>
      </c>
      <c r="L146" s="43">
        <f t="shared" si="55"/>
        <v>0</v>
      </c>
      <c r="M146" s="43">
        <f t="shared" si="55"/>
        <v>0</v>
      </c>
      <c r="N146" s="43">
        <f t="shared" si="55"/>
        <v>0</v>
      </c>
      <c r="O146" s="44">
        <f t="shared" si="55"/>
        <v>0</v>
      </c>
      <c r="P146" s="45">
        <f t="shared" si="55"/>
        <v>0</v>
      </c>
    </row>
    <row r="147" spans="1:16" ht="11.25" hidden="1" customHeight="1">
      <c r="A147" s="38"/>
      <c r="B147" s="54"/>
      <c r="C147" s="54"/>
      <c r="D147" s="54"/>
      <c r="E147" s="54"/>
      <c r="F147" s="54"/>
      <c r="G147" s="55"/>
      <c r="H147" s="55"/>
      <c r="I147" s="55"/>
      <c r="J147" s="55"/>
      <c r="K147" s="55"/>
      <c r="L147" s="55"/>
      <c r="M147" s="55"/>
      <c r="N147" s="55"/>
      <c r="O147" s="56"/>
      <c r="P147" s="57"/>
    </row>
    <row r="148" spans="1:16" s="185" customFormat="1"/>
    <row r="149" spans="1:16" s="185" customFormat="1" ht="10.8" thickBot="1">
      <c r="B149" s="176" t="s">
        <v>50</v>
      </c>
      <c r="C149" s="176"/>
      <c r="D149" s="176"/>
      <c r="E149" s="176"/>
      <c r="F149" s="34"/>
      <c r="G149" s="34"/>
      <c r="H149" s="34"/>
      <c r="I149" s="34"/>
      <c r="J149" s="34"/>
      <c r="K149" s="34"/>
      <c r="L149" s="34"/>
      <c r="M149" s="34"/>
      <c r="N149" s="34"/>
      <c r="O149" s="35"/>
      <c r="P149" s="35"/>
    </row>
    <row r="150" spans="1:16" s="186" customFormat="1">
      <c r="A150" s="185"/>
      <c r="B150" s="187" t="s">
        <v>130</v>
      </c>
      <c r="C150" s="63"/>
      <c r="D150" s="178"/>
      <c r="E150" s="178"/>
      <c r="F150" s="179">
        <v>650</v>
      </c>
      <c r="G150" s="180"/>
      <c r="H150" s="181"/>
      <c r="I150" s="182"/>
      <c r="J150" s="181"/>
      <c r="K150" s="180"/>
      <c r="L150" s="183"/>
      <c r="M150" s="180"/>
      <c r="N150" s="181"/>
      <c r="O150" s="184">
        <f t="shared" ref="O150:O162" si="56">SUM(F150:N150)</f>
        <v>650</v>
      </c>
      <c r="P150" s="195">
        <f t="shared" ref="P150:P162" si="57">(D150*$D$3)+(E150*$E$3)+(F150*$F$3)+(G150*$G$3)+(H150*$H$3)+(I150*$I$3)+(J150*$J$3)+(K150*$K$3)+(L150*$L$3)+(M150*$M$3)+(N150*$N$3)</f>
        <v>65</v>
      </c>
    </row>
    <row r="151" spans="1:16" s="189" customFormat="1">
      <c r="A151" s="188"/>
      <c r="B151" s="187" t="s">
        <v>131</v>
      </c>
      <c r="C151" s="51"/>
      <c r="D151" s="193"/>
      <c r="E151" s="193"/>
      <c r="F151" s="194"/>
      <c r="G151" s="180">
        <v>44</v>
      </c>
      <c r="H151" s="181">
        <v>3</v>
      </c>
      <c r="I151" s="182">
        <v>3</v>
      </c>
      <c r="J151" s="181"/>
      <c r="K151" s="180">
        <v>9</v>
      </c>
      <c r="L151" s="183"/>
      <c r="M151" s="180"/>
      <c r="N151" s="181">
        <v>471</v>
      </c>
      <c r="O151" s="184">
        <f t="shared" si="56"/>
        <v>530</v>
      </c>
      <c r="P151" s="195">
        <f t="shared" si="57"/>
        <v>964.25</v>
      </c>
    </row>
    <row r="152" spans="1:16" s="189" customFormat="1">
      <c r="A152" s="188"/>
      <c r="B152" s="187" t="s">
        <v>132</v>
      </c>
      <c r="C152" s="51"/>
      <c r="D152" s="193"/>
      <c r="E152" s="193"/>
      <c r="F152" s="194"/>
      <c r="G152" s="180">
        <v>8</v>
      </c>
      <c r="H152" s="181"/>
      <c r="I152" s="182">
        <v>5</v>
      </c>
      <c r="J152" s="181">
        <v>1</v>
      </c>
      <c r="K152" s="180">
        <v>3</v>
      </c>
      <c r="L152" s="183"/>
      <c r="M152" s="180"/>
      <c r="N152" s="181">
        <v>100</v>
      </c>
      <c r="O152" s="184">
        <f t="shared" si="56"/>
        <v>117</v>
      </c>
      <c r="P152" s="195">
        <f t="shared" si="57"/>
        <v>208</v>
      </c>
    </row>
    <row r="153" spans="1:16" s="189" customFormat="1">
      <c r="A153" s="188"/>
      <c r="B153" s="187" t="s">
        <v>133</v>
      </c>
      <c r="C153" s="51"/>
      <c r="D153" s="193"/>
      <c r="E153" s="193"/>
      <c r="F153" s="194"/>
      <c r="G153" s="180">
        <v>4</v>
      </c>
      <c r="H153" s="181"/>
      <c r="I153" s="182"/>
      <c r="J153" s="181"/>
      <c r="K153" s="180"/>
      <c r="L153" s="183"/>
      <c r="M153" s="180"/>
      <c r="N153" s="181">
        <v>26</v>
      </c>
      <c r="O153" s="184">
        <f t="shared" si="56"/>
        <v>30</v>
      </c>
      <c r="P153" s="195">
        <f t="shared" si="57"/>
        <v>53</v>
      </c>
    </row>
    <row r="154" spans="1:16" s="189" customFormat="1">
      <c r="A154" s="188"/>
      <c r="B154" s="187" t="s">
        <v>134</v>
      </c>
      <c r="C154" s="51"/>
      <c r="D154" s="193"/>
      <c r="E154" s="193"/>
      <c r="F154" s="194"/>
      <c r="G154" s="180"/>
      <c r="H154" s="181"/>
      <c r="I154" s="182"/>
      <c r="J154" s="181"/>
      <c r="K154" s="180"/>
      <c r="L154" s="183"/>
      <c r="M154" s="180"/>
      <c r="N154" s="181">
        <v>10</v>
      </c>
      <c r="O154" s="184">
        <f t="shared" si="56"/>
        <v>10</v>
      </c>
      <c r="P154" s="195">
        <f t="shared" si="57"/>
        <v>20</v>
      </c>
    </row>
    <row r="155" spans="1:16" s="189" customFormat="1">
      <c r="A155" s="188"/>
      <c r="B155" s="187" t="s">
        <v>135</v>
      </c>
      <c r="C155" s="51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>
        <v>10</v>
      </c>
      <c r="O155" s="184">
        <f t="shared" si="56"/>
        <v>10</v>
      </c>
      <c r="P155" s="195">
        <f t="shared" si="57"/>
        <v>20</v>
      </c>
    </row>
    <row r="156" spans="1:16" s="189" customFormat="1">
      <c r="A156" s="188"/>
      <c r="B156" s="187" t="s">
        <v>136</v>
      </c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>
        <v>56</v>
      </c>
      <c r="O156" s="184">
        <f t="shared" si="56"/>
        <v>56</v>
      </c>
      <c r="P156" s="195">
        <f t="shared" si="57"/>
        <v>112</v>
      </c>
    </row>
    <row r="157" spans="1:16" s="189" customFormat="1">
      <c r="A157" s="188"/>
      <c r="B157" s="187" t="s">
        <v>137</v>
      </c>
      <c r="C157" s="51"/>
      <c r="D157" s="193"/>
      <c r="E157" s="193"/>
      <c r="F157" s="194"/>
      <c r="G157" s="180">
        <v>11</v>
      </c>
      <c r="H157" s="181"/>
      <c r="I157" s="182"/>
      <c r="J157" s="181"/>
      <c r="K157" s="180"/>
      <c r="L157" s="183"/>
      <c r="M157" s="180"/>
      <c r="N157" s="181">
        <v>5</v>
      </c>
      <c r="O157" s="184">
        <f t="shared" si="56"/>
        <v>16</v>
      </c>
      <c r="P157" s="195">
        <f t="shared" si="57"/>
        <v>12.75</v>
      </c>
    </row>
    <row r="158" spans="1:16" s="189" customFormat="1">
      <c r="A158" s="188"/>
      <c r="B158" s="187" t="s">
        <v>138</v>
      </c>
      <c r="C158" s="51"/>
      <c r="D158" s="193"/>
      <c r="E158" s="193"/>
      <c r="F158" s="194"/>
      <c r="G158" s="180"/>
      <c r="H158" s="181"/>
      <c r="I158" s="182"/>
      <c r="J158" s="181"/>
      <c r="K158" s="180">
        <v>50</v>
      </c>
      <c r="L158" s="183"/>
      <c r="M158" s="180"/>
      <c r="N158" s="181"/>
      <c r="O158" s="184">
        <f t="shared" si="56"/>
        <v>50</v>
      </c>
      <c r="P158" s="195">
        <f t="shared" si="57"/>
        <v>50</v>
      </c>
    </row>
    <row r="159" spans="1:16" s="189" customFormat="1">
      <c r="A159" s="188"/>
      <c r="B159" s="187" t="s">
        <v>139</v>
      </c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>
        <v>20</v>
      </c>
      <c r="O159" s="184">
        <f t="shared" si="56"/>
        <v>20</v>
      </c>
      <c r="P159" s="195">
        <f t="shared" si="57"/>
        <v>40</v>
      </c>
    </row>
    <row r="160" spans="1:16" s="189" customFormat="1">
      <c r="A160" s="188"/>
      <c r="B160" s="187" t="s">
        <v>140</v>
      </c>
      <c r="C160" s="51"/>
      <c r="D160" s="193"/>
      <c r="E160" s="193"/>
      <c r="F160" s="194"/>
      <c r="G160" s="180"/>
      <c r="H160" s="181"/>
      <c r="I160" s="182"/>
      <c r="J160" s="181"/>
      <c r="K160" s="180"/>
      <c r="L160" s="183"/>
      <c r="M160" s="180"/>
      <c r="N160" s="181">
        <v>20</v>
      </c>
      <c r="O160" s="184">
        <f t="shared" si="56"/>
        <v>20</v>
      </c>
      <c r="P160" s="195">
        <f t="shared" si="57"/>
        <v>40</v>
      </c>
    </row>
    <row r="161" spans="1:16" s="189" customFormat="1">
      <c r="A161" s="188"/>
      <c r="B161" s="187"/>
      <c r="C161" s="51"/>
      <c r="D161" s="193"/>
      <c r="E161" s="193"/>
      <c r="F161" s="194"/>
      <c r="G161" s="180"/>
      <c r="H161" s="181"/>
      <c r="I161" s="182"/>
      <c r="J161" s="181"/>
      <c r="K161" s="180"/>
      <c r="L161" s="183"/>
      <c r="M161" s="180"/>
      <c r="N161" s="181"/>
      <c r="O161" s="184">
        <f t="shared" si="56"/>
        <v>0</v>
      </c>
      <c r="P161" s="195">
        <f t="shared" si="57"/>
        <v>0</v>
      </c>
    </row>
    <row r="162" spans="1:16" s="186" customFormat="1">
      <c r="A162" s="185"/>
      <c r="B162" s="187"/>
      <c r="C162" s="51"/>
      <c r="D162" s="178"/>
      <c r="E162" s="178"/>
      <c r="F162" s="179"/>
      <c r="G162" s="180"/>
      <c r="H162" s="181"/>
      <c r="I162" s="182"/>
      <c r="J162" s="181"/>
      <c r="K162" s="180"/>
      <c r="L162" s="183"/>
      <c r="M162" s="180"/>
      <c r="N162" s="181"/>
      <c r="O162" s="184">
        <f t="shared" si="56"/>
        <v>0</v>
      </c>
      <c r="P162" s="195">
        <f t="shared" si="57"/>
        <v>0</v>
      </c>
    </row>
    <row r="163" spans="1:16" s="185" customFormat="1" ht="10.8" thickBot="1">
      <c r="A163" s="38"/>
      <c r="B163" s="39" t="s">
        <v>21</v>
      </c>
      <c r="C163" s="39">
        <f>SUM(C162:C162)</f>
        <v>0</v>
      </c>
      <c r="D163" s="39">
        <f>SUM(D150:D162)</f>
        <v>0</v>
      </c>
      <c r="E163" s="39">
        <f>SUM(E150:E162)</f>
        <v>0</v>
      </c>
      <c r="F163" s="39">
        <f>SUM(F150:F162)</f>
        <v>650</v>
      </c>
      <c r="G163" s="43">
        <f t="shared" ref="G163:P163" si="58">SUM(G150:G162)</f>
        <v>67</v>
      </c>
      <c r="H163" s="43">
        <f t="shared" si="58"/>
        <v>3</v>
      </c>
      <c r="I163" s="43">
        <f t="shared" si="58"/>
        <v>8</v>
      </c>
      <c r="J163" s="43">
        <f t="shared" si="58"/>
        <v>1</v>
      </c>
      <c r="K163" s="43">
        <f t="shared" si="58"/>
        <v>62</v>
      </c>
      <c r="L163" s="43">
        <f t="shared" si="58"/>
        <v>0</v>
      </c>
      <c r="M163" s="43">
        <f t="shared" si="58"/>
        <v>0</v>
      </c>
      <c r="N163" s="43">
        <f t="shared" si="58"/>
        <v>718</v>
      </c>
      <c r="O163" s="44">
        <f t="shared" si="58"/>
        <v>1509</v>
      </c>
      <c r="P163" s="45">
        <f t="shared" si="58"/>
        <v>1585</v>
      </c>
    </row>
    <row r="164" spans="1:16" s="185" customFormat="1"/>
    <row r="165" spans="1:16" s="188" customFormat="1" hidden="1"/>
    <row r="166" spans="1:16" s="188" customFormat="1" ht="10.8" hidden="1" thickBot="1">
      <c r="B166" s="190" t="s">
        <v>58</v>
      </c>
      <c r="C166" s="190"/>
      <c r="D166" s="190"/>
      <c r="E166" s="190"/>
      <c r="F166" s="191"/>
      <c r="G166" s="191"/>
      <c r="H166" s="191"/>
      <c r="I166" s="191"/>
      <c r="J166" s="191"/>
      <c r="K166" s="191"/>
      <c r="L166" s="191"/>
      <c r="M166" s="191"/>
      <c r="N166" s="191"/>
      <c r="O166" s="192"/>
      <c r="P166" s="192"/>
    </row>
    <row r="167" spans="1:16" s="189" customFormat="1" hidden="1">
      <c r="A167" s="188"/>
      <c r="B167" s="187"/>
      <c r="C167" s="63"/>
      <c r="D167" s="193"/>
      <c r="E167" s="193"/>
      <c r="F167" s="194"/>
      <c r="G167" s="180"/>
      <c r="H167" s="181"/>
      <c r="I167" s="182"/>
      <c r="J167" s="181"/>
      <c r="K167" s="180"/>
      <c r="L167" s="183"/>
      <c r="M167" s="180"/>
      <c r="N167" s="181"/>
      <c r="O167" s="184">
        <f t="shared" ref="O167:O184" si="59">SUM(F167:N167)</f>
        <v>0</v>
      </c>
      <c r="P167" s="195">
        <f t="shared" ref="P167:P185" si="60">(D167*$D$3)+(E167*$E$3)+(F167*$F$3)+(G167*$G$3)+(H167*$H$3)+(I167*$I$3)+(J167*$J$3)+(K167*$K$3)+(L167*$L$3)+(M167*$M$3)+(N167*$N$3)</f>
        <v>0</v>
      </c>
    </row>
    <row r="168" spans="1:16" s="189" customFormat="1" hidden="1">
      <c r="A168" s="188"/>
      <c r="B168" s="187"/>
      <c r="C168" s="51"/>
      <c r="D168" s="193"/>
      <c r="E168" s="193"/>
      <c r="F168" s="194"/>
      <c r="G168" s="180"/>
      <c r="H168" s="181"/>
      <c r="I168" s="182"/>
      <c r="J168" s="181"/>
      <c r="K168" s="180"/>
      <c r="L168" s="183"/>
      <c r="M168" s="180"/>
      <c r="N168" s="181"/>
      <c r="O168" s="184">
        <f t="shared" si="59"/>
        <v>0</v>
      </c>
      <c r="P168" s="195">
        <f t="shared" si="60"/>
        <v>0</v>
      </c>
    </row>
    <row r="169" spans="1:16" s="189" customFormat="1" hidden="1">
      <c r="A169" s="188"/>
      <c r="B169" s="187"/>
      <c r="C169" s="51"/>
      <c r="D169" s="193"/>
      <c r="E169" s="193"/>
      <c r="F169" s="194"/>
      <c r="G169" s="180"/>
      <c r="H169" s="181"/>
      <c r="I169" s="182"/>
      <c r="J169" s="181"/>
      <c r="K169" s="180"/>
      <c r="L169" s="183"/>
      <c r="M169" s="180"/>
      <c r="N169" s="181"/>
      <c r="O169" s="184">
        <f t="shared" si="59"/>
        <v>0</v>
      </c>
      <c r="P169" s="195">
        <f t="shared" si="60"/>
        <v>0</v>
      </c>
    </row>
    <row r="170" spans="1:16" s="189" customFormat="1" hidden="1">
      <c r="A170" s="188"/>
      <c r="B170" s="187"/>
      <c r="C170" s="51"/>
      <c r="D170" s="193"/>
      <c r="E170" s="193"/>
      <c r="F170" s="194"/>
      <c r="G170" s="180"/>
      <c r="H170" s="181"/>
      <c r="I170" s="182"/>
      <c r="J170" s="181"/>
      <c r="K170" s="180"/>
      <c r="L170" s="183"/>
      <c r="M170" s="180"/>
      <c r="N170" s="181"/>
      <c r="O170" s="184">
        <f t="shared" si="59"/>
        <v>0</v>
      </c>
      <c r="P170" s="195">
        <f t="shared" si="60"/>
        <v>0</v>
      </c>
    </row>
    <row r="171" spans="1:16" s="189" customFormat="1" hidden="1">
      <c r="A171" s="188"/>
      <c r="B171" s="187"/>
      <c r="C171" s="51"/>
      <c r="D171" s="193"/>
      <c r="E171" s="193"/>
      <c r="F171" s="194"/>
      <c r="G171" s="180"/>
      <c r="H171" s="181"/>
      <c r="I171" s="182"/>
      <c r="J171" s="181"/>
      <c r="K171" s="180"/>
      <c r="L171" s="183"/>
      <c r="M171" s="180"/>
      <c r="N171" s="181"/>
      <c r="O171" s="184">
        <f t="shared" si="59"/>
        <v>0</v>
      </c>
      <c r="P171" s="195">
        <f t="shared" si="60"/>
        <v>0</v>
      </c>
    </row>
    <row r="172" spans="1:16" s="189" customFormat="1" hidden="1">
      <c r="A172" s="188"/>
      <c r="B172" s="187"/>
      <c r="C172" s="51"/>
      <c r="D172" s="193"/>
      <c r="E172" s="193"/>
      <c r="F172" s="194"/>
      <c r="G172" s="180"/>
      <c r="H172" s="181"/>
      <c r="I172" s="182"/>
      <c r="J172" s="181"/>
      <c r="K172" s="180"/>
      <c r="L172" s="183"/>
      <c r="M172" s="180"/>
      <c r="N172" s="181"/>
      <c r="O172" s="184">
        <f t="shared" si="59"/>
        <v>0</v>
      </c>
      <c r="P172" s="195">
        <f t="shared" si="60"/>
        <v>0</v>
      </c>
    </row>
    <row r="173" spans="1:16" s="189" customFormat="1" hidden="1">
      <c r="A173" s="188"/>
      <c r="B173" s="187"/>
      <c r="C173" s="51"/>
      <c r="D173" s="193"/>
      <c r="E173" s="193"/>
      <c r="F173" s="194"/>
      <c r="G173" s="180"/>
      <c r="H173" s="181"/>
      <c r="I173" s="182"/>
      <c r="J173" s="181"/>
      <c r="K173" s="180"/>
      <c r="L173" s="183"/>
      <c r="M173" s="180"/>
      <c r="N173" s="181"/>
      <c r="O173" s="184">
        <f t="shared" si="59"/>
        <v>0</v>
      </c>
      <c r="P173" s="195">
        <f t="shared" si="60"/>
        <v>0</v>
      </c>
    </row>
    <row r="174" spans="1:16" s="189" customFormat="1" hidden="1">
      <c r="A174" s="188"/>
      <c r="B174" s="187"/>
      <c r="C174" s="51"/>
      <c r="D174" s="193"/>
      <c r="E174" s="193"/>
      <c r="F174" s="194"/>
      <c r="G174" s="180"/>
      <c r="H174" s="181"/>
      <c r="I174" s="182"/>
      <c r="J174" s="181"/>
      <c r="K174" s="180"/>
      <c r="L174" s="183"/>
      <c r="M174" s="180"/>
      <c r="N174" s="181"/>
      <c r="O174" s="184">
        <f t="shared" si="59"/>
        <v>0</v>
      </c>
      <c r="P174" s="195">
        <f t="shared" si="60"/>
        <v>0</v>
      </c>
    </row>
    <row r="175" spans="1:16" s="189" customFormat="1" hidden="1">
      <c r="A175" s="188"/>
      <c r="B175" s="187"/>
      <c r="C175" s="51"/>
      <c r="D175" s="193"/>
      <c r="E175" s="193"/>
      <c r="F175" s="194"/>
      <c r="G175" s="180"/>
      <c r="H175" s="181"/>
      <c r="I175" s="182"/>
      <c r="J175" s="181"/>
      <c r="K175" s="180"/>
      <c r="L175" s="183"/>
      <c r="M175" s="180"/>
      <c r="N175" s="181"/>
      <c r="O175" s="184">
        <f t="shared" si="59"/>
        <v>0</v>
      </c>
      <c r="P175" s="195">
        <f t="shared" si="60"/>
        <v>0</v>
      </c>
    </row>
    <row r="176" spans="1:16" s="189" customFormat="1" hidden="1">
      <c r="A176" s="188"/>
      <c r="B176" s="187"/>
      <c r="C176" s="51"/>
      <c r="D176" s="193"/>
      <c r="E176" s="193"/>
      <c r="F176" s="194"/>
      <c r="G176" s="180"/>
      <c r="H176" s="181"/>
      <c r="I176" s="182"/>
      <c r="J176" s="181"/>
      <c r="K176" s="180"/>
      <c r="L176" s="183"/>
      <c r="M176" s="180"/>
      <c r="N176" s="181"/>
      <c r="O176" s="184">
        <f t="shared" si="59"/>
        <v>0</v>
      </c>
      <c r="P176" s="195">
        <f t="shared" si="60"/>
        <v>0</v>
      </c>
    </row>
    <row r="177" spans="1:16" s="189" customFormat="1" hidden="1">
      <c r="A177" s="188"/>
      <c r="B177" s="187"/>
      <c r="C177" s="51"/>
      <c r="D177" s="193"/>
      <c r="E177" s="193"/>
      <c r="F177" s="194"/>
      <c r="G177" s="180"/>
      <c r="H177" s="181"/>
      <c r="I177" s="182"/>
      <c r="J177" s="181"/>
      <c r="K177" s="180"/>
      <c r="L177" s="183"/>
      <c r="M177" s="180"/>
      <c r="N177" s="181"/>
      <c r="O177" s="184">
        <f t="shared" si="59"/>
        <v>0</v>
      </c>
      <c r="P177" s="195">
        <f t="shared" si="60"/>
        <v>0</v>
      </c>
    </row>
    <row r="178" spans="1:16" s="189" customFormat="1" hidden="1">
      <c r="A178" s="188"/>
      <c r="B178" s="187"/>
      <c r="C178" s="51"/>
      <c r="D178" s="193"/>
      <c r="E178" s="193"/>
      <c r="F178" s="194"/>
      <c r="G178" s="180"/>
      <c r="H178" s="181"/>
      <c r="I178" s="182"/>
      <c r="J178" s="181"/>
      <c r="K178" s="180"/>
      <c r="L178" s="183"/>
      <c r="M178" s="180"/>
      <c r="N178" s="181"/>
      <c r="O178" s="184">
        <f t="shared" si="59"/>
        <v>0</v>
      </c>
      <c r="P178" s="195">
        <f t="shared" si="60"/>
        <v>0</v>
      </c>
    </row>
    <row r="179" spans="1:16" s="189" customFormat="1" hidden="1">
      <c r="A179" s="188"/>
      <c r="B179" s="187"/>
      <c r="C179" s="51"/>
      <c r="D179" s="193"/>
      <c r="E179" s="193"/>
      <c r="F179" s="194"/>
      <c r="G179" s="180"/>
      <c r="H179" s="181"/>
      <c r="I179" s="182"/>
      <c r="J179" s="181"/>
      <c r="K179" s="180"/>
      <c r="L179" s="183"/>
      <c r="M179" s="180"/>
      <c r="N179" s="181"/>
      <c r="O179" s="184">
        <f t="shared" si="59"/>
        <v>0</v>
      </c>
      <c r="P179" s="195">
        <f t="shared" si="60"/>
        <v>0</v>
      </c>
    </row>
    <row r="180" spans="1:16" s="189" customFormat="1" hidden="1">
      <c r="A180" s="188"/>
      <c r="B180" s="187"/>
      <c r="C180" s="51"/>
      <c r="D180" s="193"/>
      <c r="E180" s="193"/>
      <c r="F180" s="194"/>
      <c r="G180" s="180"/>
      <c r="H180" s="181"/>
      <c r="I180" s="182"/>
      <c r="J180" s="181"/>
      <c r="K180" s="180"/>
      <c r="L180" s="183"/>
      <c r="M180" s="180"/>
      <c r="N180" s="181"/>
      <c r="O180" s="184">
        <f t="shared" si="59"/>
        <v>0</v>
      </c>
      <c r="P180" s="195">
        <f t="shared" si="60"/>
        <v>0</v>
      </c>
    </row>
    <row r="181" spans="1:16" s="189" customFormat="1" hidden="1">
      <c r="A181" s="188"/>
      <c r="B181" s="187"/>
      <c r="C181" s="51"/>
      <c r="D181" s="193"/>
      <c r="E181" s="193"/>
      <c r="F181" s="194"/>
      <c r="G181" s="180"/>
      <c r="H181" s="181"/>
      <c r="I181" s="182"/>
      <c r="J181" s="181"/>
      <c r="K181" s="180"/>
      <c r="L181" s="183"/>
      <c r="M181" s="180"/>
      <c r="N181" s="181"/>
      <c r="O181" s="184">
        <f t="shared" si="59"/>
        <v>0</v>
      </c>
      <c r="P181" s="195">
        <f t="shared" si="60"/>
        <v>0</v>
      </c>
    </row>
    <row r="182" spans="1:16" s="189" customFormat="1" hidden="1">
      <c r="A182" s="188"/>
      <c r="B182" s="187"/>
      <c r="C182" s="51"/>
      <c r="D182" s="193"/>
      <c r="E182" s="193"/>
      <c r="F182" s="194"/>
      <c r="G182" s="180"/>
      <c r="H182" s="181"/>
      <c r="I182" s="182"/>
      <c r="J182" s="181"/>
      <c r="K182" s="180"/>
      <c r="L182" s="183"/>
      <c r="M182" s="180"/>
      <c r="N182" s="181"/>
      <c r="O182" s="184">
        <f t="shared" si="59"/>
        <v>0</v>
      </c>
      <c r="P182" s="195">
        <f t="shared" si="60"/>
        <v>0</v>
      </c>
    </row>
    <row r="183" spans="1:16" s="189" customFormat="1" hidden="1">
      <c r="A183" s="188"/>
      <c r="B183" s="187"/>
      <c r="C183" s="51"/>
      <c r="D183" s="193"/>
      <c r="E183" s="193"/>
      <c r="F183" s="194"/>
      <c r="G183" s="180"/>
      <c r="H183" s="181"/>
      <c r="I183" s="182"/>
      <c r="J183" s="181"/>
      <c r="K183" s="180"/>
      <c r="L183" s="183"/>
      <c r="M183" s="180"/>
      <c r="N183" s="181"/>
      <c r="O183" s="184">
        <f t="shared" si="59"/>
        <v>0</v>
      </c>
      <c r="P183" s="195">
        <f t="shared" si="60"/>
        <v>0</v>
      </c>
    </row>
    <row r="184" spans="1:16" s="189" customFormat="1" hidden="1">
      <c r="A184" s="188"/>
      <c r="B184" s="187"/>
      <c r="C184" s="51"/>
      <c r="D184" s="193"/>
      <c r="E184" s="193"/>
      <c r="F184" s="194"/>
      <c r="G184" s="180"/>
      <c r="H184" s="181"/>
      <c r="I184" s="182"/>
      <c r="J184" s="181"/>
      <c r="K184" s="180"/>
      <c r="L184" s="183"/>
      <c r="M184" s="180"/>
      <c r="N184" s="181"/>
      <c r="O184" s="184">
        <f t="shared" si="59"/>
        <v>0</v>
      </c>
      <c r="P184" s="195">
        <f t="shared" si="60"/>
        <v>0</v>
      </c>
    </row>
    <row r="185" spans="1:16" s="189" customFormat="1" hidden="1">
      <c r="A185" s="188"/>
      <c r="B185" s="187"/>
      <c r="C185" s="51"/>
      <c r="D185" s="193"/>
      <c r="E185" s="193"/>
      <c r="F185" s="194"/>
      <c r="G185" s="180"/>
      <c r="H185" s="181"/>
      <c r="I185" s="182"/>
      <c r="J185" s="181"/>
      <c r="K185" s="180"/>
      <c r="L185" s="183"/>
      <c r="M185" s="180"/>
      <c r="N185" s="181"/>
      <c r="O185" s="184">
        <f t="shared" ref="O185" si="61">SUM(F185:N185)</f>
        <v>0</v>
      </c>
      <c r="P185" s="195">
        <f t="shared" si="60"/>
        <v>0</v>
      </c>
    </row>
    <row r="186" spans="1:16" s="188" customFormat="1" ht="10.8" hidden="1" thickBot="1">
      <c r="A186" s="196"/>
      <c r="B186" s="197" t="s">
        <v>21</v>
      </c>
      <c r="C186" s="197">
        <f>SUM(C185:C185)</f>
        <v>0</v>
      </c>
      <c r="D186" s="197">
        <f>SUM(D167:D185)</f>
        <v>0</v>
      </c>
      <c r="E186" s="197">
        <f>SUM(E167:E185)</f>
        <v>0</v>
      </c>
      <c r="F186" s="197">
        <f>SUM(F185:F185)</f>
        <v>0</v>
      </c>
      <c r="G186" s="43">
        <f t="shared" ref="G186:P186" si="62">SUM(G167:G185)</f>
        <v>0</v>
      </c>
      <c r="H186" s="43">
        <f t="shared" si="62"/>
        <v>0</v>
      </c>
      <c r="I186" s="43">
        <f t="shared" si="62"/>
        <v>0</v>
      </c>
      <c r="J186" s="43">
        <f t="shared" si="62"/>
        <v>0</v>
      </c>
      <c r="K186" s="43">
        <f t="shared" si="62"/>
        <v>0</v>
      </c>
      <c r="L186" s="43">
        <f t="shared" si="62"/>
        <v>0</v>
      </c>
      <c r="M186" s="43">
        <f t="shared" si="62"/>
        <v>0</v>
      </c>
      <c r="N186" s="43">
        <f t="shared" si="62"/>
        <v>0</v>
      </c>
      <c r="O186" s="44">
        <f t="shared" si="62"/>
        <v>0</v>
      </c>
      <c r="P186" s="45">
        <f t="shared" si="62"/>
        <v>0</v>
      </c>
    </row>
    <row r="187" spans="1:16" s="188" customFormat="1" hidden="1"/>
    <row r="188" spans="1:16" hidden="1"/>
    <row r="189" spans="1:16" ht="10.8" hidden="1" thickBot="1">
      <c r="B189" s="33" t="s">
        <v>57</v>
      </c>
      <c r="C189" s="33"/>
      <c r="D189" s="33"/>
      <c r="E189" s="33"/>
      <c r="F189" s="34"/>
      <c r="G189" s="34"/>
      <c r="H189" s="34"/>
      <c r="I189" s="34"/>
      <c r="J189" s="34"/>
      <c r="K189" s="34"/>
      <c r="L189" s="34"/>
      <c r="M189" s="34"/>
      <c r="N189" s="34"/>
      <c r="O189" s="35"/>
      <c r="P189" s="35"/>
    </row>
    <row r="190" spans="1:16" s="30" customFormat="1" hidden="1">
      <c r="A190" s="1"/>
      <c r="B190" s="58"/>
      <c r="C190" s="63"/>
      <c r="D190" s="52"/>
      <c r="E190" s="52"/>
      <c r="F190" s="53"/>
      <c r="G190" s="59"/>
      <c r="H190" s="60"/>
      <c r="I190" s="61"/>
      <c r="J190" s="60"/>
      <c r="K190" s="59"/>
      <c r="L190" s="62"/>
      <c r="M190" s="59"/>
      <c r="N190" s="60"/>
      <c r="O190" s="36">
        <f t="shared" ref="O190:O192" si="63">SUM(F190:N190)</f>
        <v>0</v>
      </c>
      <c r="P190" s="195">
        <f t="shared" ref="P190:P192" si="64">(D190*$D$3)+(E190*$E$3)+(F190*$F$3)+(G190*$G$3)+(H190*$H$3)+(I190*$I$3)+(J190*$J$3)+(K190*$K$3)+(L190*$L$3)+(M190*$M$3)+(N190*$N$3)</f>
        <v>0</v>
      </c>
    </row>
    <row r="191" spans="1:16" s="189" customFormat="1" hidden="1">
      <c r="A191" s="188"/>
      <c r="B191" s="187"/>
      <c r="C191" s="51"/>
      <c r="D191" s="193"/>
      <c r="E191" s="193"/>
      <c r="F191" s="194"/>
      <c r="G191" s="180"/>
      <c r="H191" s="181"/>
      <c r="I191" s="182"/>
      <c r="J191" s="181"/>
      <c r="K191" s="180"/>
      <c r="L191" s="183"/>
      <c r="M191" s="180"/>
      <c r="N191" s="181"/>
      <c r="O191" s="184">
        <f t="shared" ref="O191" si="65">SUM(F191:N191)</f>
        <v>0</v>
      </c>
      <c r="P191" s="195">
        <f t="shared" si="64"/>
        <v>0</v>
      </c>
    </row>
    <row r="192" spans="1:16" s="30" customFormat="1" hidden="1">
      <c r="A192" s="1"/>
      <c r="B192" s="58"/>
      <c r="C192" s="51"/>
      <c r="D192" s="52"/>
      <c r="E192" s="52"/>
      <c r="F192" s="53"/>
      <c r="G192" s="59"/>
      <c r="H192" s="60"/>
      <c r="I192" s="61"/>
      <c r="J192" s="60"/>
      <c r="K192" s="59"/>
      <c r="L192" s="62"/>
      <c r="M192" s="59"/>
      <c r="N192" s="60"/>
      <c r="O192" s="36">
        <f t="shared" si="63"/>
        <v>0</v>
      </c>
      <c r="P192" s="195">
        <f t="shared" si="64"/>
        <v>0</v>
      </c>
    </row>
    <row r="193" spans="1:16" ht="10.8" hidden="1" thickBot="1">
      <c r="A193" s="38"/>
      <c r="B193" s="39" t="s">
        <v>21</v>
      </c>
      <c r="C193" s="39">
        <f>SUM(C192:C192)</f>
        <v>0</v>
      </c>
      <c r="D193" s="39">
        <f>SUM(D190:D192)</f>
        <v>0</v>
      </c>
      <c r="E193" s="39">
        <f>SUM(E190:E192)</f>
        <v>0</v>
      </c>
      <c r="F193" s="39">
        <f>SUM(F192:F192)</f>
        <v>0</v>
      </c>
      <c r="G193" s="43">
        <f t="shared" ref="G193:P193" si="66">SUM(G190:G192)</f>
        <v>0</v>
      </c>
      <c r="H193" s="43">
        <f t="shared" si="66"/>
        <v>0</v>
      </c>
      <c r="I193" s="43">
        <f t="shared" si="66"/>
        <v>0</v>
      </c>
      <c r="J193" s="43">
        <f t="shared" si="66"/>
        <v>0</v>
      </c>
      <c r="K193" s="43">
        <f t="shared" si="66"/>
        <v>0</v>
      </c>
      <c r="L193" s="43">
        <f t="shared" si="66"/>
        <v>0</v>
      </c>
      <c r="M193" s="43">
        <f t="shared" si="66"/>
        <v>0</v>
      </c>
      <c r="N193" s="43">
        <f t="shared" si="66"/>
        <v>0</v>
      </c>
      <c r="O193" s="44">
        <f t="shared" si="66"/>
        <v>0</v>
      </c>
      <c r="P193" s="45">
        <f t="shared" si="66"/>
        <v>0</v>
      </c>
    </row>
    <row r="194" spans="1:16" hidden="1"/>
    <row r="195" spans="1:16" s="188" customFormat="1"/>
    <row r="196" spans="1:16" s="188" customFormat="1" ht="10.8" thickBot="1">
      <c r="B196" s="190" t="s">
        <v>45</v>
      </c>
      <c r="C196" s="190"/>
      <c r="D196" s="190"/>
      <c r="E196" s="190"/>
      <c r="F196" s="191"/>
      <c r="G196" s="191"/>
      <c r="H196" s="191"/>
      <c r="I196" s="191"/>
      <c r="J196" s="191"/>
      <c r="K196" s="191"/>
      <c r="L196" s="191"/>
      <c r="M196" s="191"/>
      <c r="N196" s="191"/>
      <c r="O196" s="192"/>
      <c r="P196" s="192"/>
    </row>
    <row r="197" spans="1:16" s="189" customFormat="1">
      <c r="A197" s="188"/>
      <c r="B197" s="187" t="s">
        <v>293</v>
      </c>
      <c r="C197" s="63"/>
      <c r="D197" s="193"/>
      <c r="E197" s="193">
        <v>2</v>
      </c>
      <c r="F197" s="194"/>
      <c r="G197" s="180"/>
      <c r="H197" s="181"/>
      <c r="I197" s="182"/>
      <c r="J197" s="181"/>
      <c r="K197" s="180">
        <v>30</v>
      </c>
      <c r="L197" s="183"/>
      <c r="M197" s="180"/>
      <c r="N197" s="181"/>
      <c r="O197" s="184">
        <f>SUM(F197:N197)+(D197*9)+(E197*18)</f>
        <v>66</v>
      </c>
      <c r="P197" s="195">
        <f t="shared" ref="P197:P198" si="67">(D197*$D$3)+(E197*$E$3)+(F197*$F$3)+(G197*$G$3)+(H197*$H$3)+(I197*$I$3)+(J197*$J$3)+(K197*$K$3)+(L197*$L$3)+(M197*$M$3)+(N197*$N$3)</f>
        <v>174</v>
      </c>
    </row>
    <row r="198" spans="1:16" s="189" customFormat="1">
      <c r="A198" s="188"/>
      <c r="B198" s="187"/>
      <c r="C198" s="51"/>
      <c r="D198" s="193"/>
      <c r="E198" s="193"/>
      <c r="F198" s="194"/>
      <c r="G198" s="180"/>
      <c r="H198" s="181"/>
      <c r="I198" s="182"/>
      <c r="J198" s="181"/>
      <c r="K198" s="180"/>
      <c r="L198" s="183"/>
      <c r="M198" s="180"/>
      <c r="N198" s="181"/>
      <c r="O198" s="184">
        <f t="shared" ref="O198" si="68">SUM(F198:N198)</f>
        <v>0</v>
      </c>
      <c r="P198" s="195">
        <f t="shared" si="67"/>
        <v>0</v>
      </c>
    </row>
    <row r="199" spans="1:16" s="188" customFormat="1" ht="10.8" thickBot="1">
      <c r="A199" s="196"/>
      <c r="B199" s="197" t="s">
        <v>21</v>
      </c>
      <c r="C199" s="197">
        <f>SUM(C198:C198)</f>
        <v>0</v>
      </c>
      <c r="D199" s="197">
        <f>SUM(D197:D198)</f>
        <v>0</v>
      </c>
      <c r="E199" s="197">
        <f>SUM(E197:E198)</f>
        <v>2</v>
      </c>
      <c r="F199" s="197">
        <f>SUM(F198:F198)</f>
        <v>0</v>
      </c>
      <c r="G199" s="43">
        <f t="shared" ref="G199:P199" si="69">SUM(G197:G198)</f>
        <v>0</v>
      </c>
      <c r="H199" s="43">
        <f t="shared" si="69"/>
        <v>0</v>
      </c>
      <c r="I199" s="43">
        <f t="shared" si="69"/>
        <v>0</v>
      </c>
      <c r="J199" s="43">
        <f t="shared" si="69"/>
        <v>0</v>
      </c>
      <c r="K199" s="43">
        <f t="shared" si="69"/>
        <v>30</v>
      </c>
      <c r="L199" s="43">
        <f t="shared" si="69"/>
        <v>0</v>
      </c>
      <c r="M199" s="43">
        <f t="shared" si="69"/>
        <v>0</v>
      </c>
      <c r="N199" s="43">
        <f t="shared" si="69"/>
        <v>0</v>
      </c>
      <c r="O199" s="44">
        <f t="shared" si="69"/>
        <v>66</v>
      </c>
      <c r="P199" s="45">
        <f t="shared" si="69"/>
        <v>174</v>
      </c>
    </row>
    <row r="200" spans="1:16" s="188" customFormat="1"/>
    <row r="202" spans="1:16" ht="10.8" thickBot="1">
      <c r="B202" s="33" t="s">
        <v>52</v>
      </c>
      <c r="C202" s="33"/>
      <c r="D202" s="33"/>
      <c r="E202" s="33"/>
      <c r="F202" s="34"/>
      <c r="G202" s="34"/>
      <c r="H202" s="34"/>
      <c r="I202" s="34"/>
      <c r="J202" s="34"/>
      <c r="K202" s="34"/>
      <c r="L202" s="34"/>
      <c r="M202" s="34"/>
      <c r="N202" s="34"/>
      <c r="O202" s="35"/>
      <c r="P202" s="35"/>
    </row>
    <row r="203" spans="1:16" s="30" customFormat="1" ht="11.25" customHeight="1">
      <c r="A203" s="1"/>
      <c r="B203" s="58" t="s">
        <v>195</v>
      </c>
      <c r="C203" s="51"/>
      <c r="D203" s="52"/>
      <c r="E203" s="52"/>
      <c r="F203" s="53">
        <v>160</v>
      </c>
      <c r="G203" s="59"/>
      <c r="H203" s="60"/>
      <c r="I203" s="61"/>
      <c r="J203" s="60"/>
      <c r="K203" s="59"/>
      <c r="L203" s="62"/>
      <c r="M203" s="59"/>
      <c r="N203" s="60"/>
      <c r="O203" s="36">
        <f t="shared" ref="O203:O220" si="70">SUM(F203:N203)</f>
        <v>160</v>
      </c>
      <c r="P203" s="195">
        <f t="shared" ref="P203:P220" si="71">(D203*$D$3)+(E203*$E$3)+(F203*$F$3)+(G203*$G$3)+(H203*$H$3)+(I203*$I$3)+(J203*$J$3)+(K203*$K$3)+(L203*$L$3)+(M203*$M$3)+(N203*$N$3)</f>
        <v>16</v>
      </c>
    </row>
    <row r="204" spans="1:16" s="189" customFormat="1" ht="11.25" customHeight="1">
      <c r="A204" s="188"/>
      <c r="B204" s="187" t="s">
        <v>196</v>
      </c>
      <c r="C204" s="51"/>
      <c r="D204" s="193"/>
      <c r="E204" s="193"/>
      <c r="F204" s="194"/>
      <c r="G204" s="180">
        <v>71</v>
      </c>
      <c r="H204" s="181"/>
      <c r="I204" s="182">
        <v>6</v>
      </c>
      <c r="J204" s="181"/>
      <c r="K204" s="180">
        <v>4</v>
      </c>
      <c r="L204" s="183">
        <v>2</v>
      </c>
      <c r="M204" s="180"/>
      <c r="N204" s="181">
        <v>3</v>
      </c>
      <c r="O204" s="184">
        <f t="shared" si="70"/>
        <v>86</v>
      </c>
      <c r="P204" s="195">
        <f t="shared" si="71"/>
        <v>32.75</v>
      </c>
    </row>
    <row r="205" spans="1:16" s="189" customFormat="1" ht="11.25" customHeight="1">
      <c r="A205" s="188"/>
      <c r="B205" s="187" t="s">
        <v>197</v>
      </c>
      <c r="C205" s="51"/>
      <c r="D205" s="193"/>
      <c r="E205" s="193"/>
      <c r="F205" s="194"/>
      <c r="G205" s="180">
        <v>1021</v>
      </c>
      <c r="H205" s="181"/>
      <c r="I205" s="182">
        <v>7</v>
      </c>
      <c r="J205" s="181">
        <v>2</v>
      </c>
      <c r="K205" s="180">
        <v>10</v>
      </c>
      <c r="L205" s="183">
        <v>5</v>
      </c>
      <c r="M205" s="180"/>
      <c r="N205" s="181">
        <v>10</v>
      </c>
      <c r="O205" s="184">
        <f t="shared" ref="O205:O210" si="72">SUM(F205:N205)</f>
        <v>1055</v>
      </c>
      <c r="P205" s="195">
        <f t="shared" ref="P205:P214" si="73">(D205*$D$3)+(E205*$E$3)+(F205*$F$3)+(G205*$G$3)+(H205*$H$3)+(I205*$I$3)+(J205*$J$3)+(K205*$K$3)+(L205*$L$3)+(M205*$M$3)+(N205*$N$3)</f>
        <v>294.75</v>
      </c>
    </row>
    <row r="206" spans="1:16" s="189" customFormat="1" ht="11.25" customHeight="1">
      <c r="A206" s="188"/>
      <c r="B206" s="187" t="s">
        <v>198</v>
      </c>
      <c r="C206" s="51"/>
      <c r="D206" s="193"/>
      <c r="E206" s="193"/>
      <c r="F206" s="194"/>
      <c r="G206" s="180">
        <v>40</v>
      </c>
      <c r="H206" s="181"/>
      <c r="I206" s="182">
        <v>85</v>
      </c>
      <c r="J206" s="181"/>
      <c r="K206" s="180"/>
      <c r="L206" s="183"/>
      <c r="M206" s="180"/>
      <c r="N206" s="181"/>
      <c r="O206" s="184">
        <f t="shared" si="72"/>
        <v>125</v>
      </c>
      <c r="P206" s="195">
        <f t="shared" si="73"/>
        <v>52.5</v>
      </c>
    </row>
    <row r="207" spans="1:16" s="189" customFormat="1" ht="11.25" customHeight="1">
      <c r="A207" s="188"/>
      <c r="B207" s="187" t="s">
        <v>199</v>
      </c>
      <c r="C207" s="51"/>
      <c r="D207" s="193"/>
      <c r="E207" s="193"/>
      <c r="F207" s="194"/>
      <c r="G207" s="180">
        <v>10</v>
      </c>
      <c r="H207" s="181"/>
      <c r="I207" s="182">
        <v>10</v>
      </c>
      <c r="J207" s="181"/>
      <c r="K207" s="180"/>
      <c r="L207" s="183"/>
      <c r="M207" s="180"/>
      <c r="N207" s="181"/>
      <c r="O207" s="184">
        <f t="shared" si="72"/>
        <v>20</v>
      </c>
      <c r="P207" s="195">
        <f t="shared" si="73"/>
        <v>7.5</v>
      </c>
    </row>
    <row r="208" spans="1:16" s="189" customFormat="1" ht="11.25" customHeight="1">
      <c r="A208" s="188"/>
      <c r="B208" s="187" t="s">
        <v>200</v>
      </c>
      <c r="C208" s="51"/>
      <c r="D208" s="193"/>
      <c r="E208" s="193"/>
      <c r="F208" s="194"/>
      <c r="G208" s="180"/>
      <c r="H208" s="181"/>
      <c r="I208" s="182"/>
      <c r="J208" s="181"/>
      <c r="K208" s="180"/>
      <c r="L208" s="183"/>
      <c r="M208" s="180"/>
      <c r="N208" s="181">
        <v>20</v>
      </c>
      <c r="O208" s="184">
        <f t="shared" si="72"/>
        <v>20</v>
      </c>
      <c r="P208" s="195">
        <f t="shared" si="73"/>
        <v>40</v>
      </c>
    </row>
    <row r="209" spans="1:16" s="189" customFormat="1" ht="11.25" customHeight="1">
      <c r="A209" s="188"/>
      <c r="B209" s="187" t="s">
        <v>201</v>
      </c>
      <c r="C209" s="51"/>
      <c r="D209" s="193"/>
      <c r="E209" s="193"/>
      <c r="F209" s="194"/>
      <c r="G209" s="180"/>
      <c r="H209" s="181"/>
      <c r="I209" s="182"/>
      <c r="J209" s="181"/>
      <c r="K209" s="180"/>
      <c r="L209" s="183"/>
      <c r="M209" s="180"/>
      <c r="N209" s="181">
        <v>10</v>
      </c>
      <c r="O209" s="184">
        <f t="shared" si="72"/>
        <v>10</v>
      </c>
      <c r="P209" s="195">
        <f t="shared" si="73"/>
        <v>20</v>
      </c>
    </row>
    <row r="210" spans="1:16" s="189" customFormat="1" ht="11.25" customHeight="1">
      <c r="A210" s="188"/>
      <c r="B210" s="187" t="s">
        <v>202</v>
      </c>
      <c r="C210" s="51"/>
      <c r="D210" s="193"/>
      <c r="E210" s="193"/>
      <c r="F210" s="194"/>
      <c r="G210" s="180">
        <v>55</v>
      </c>
      <c r="H210" s="181"/>
      <c r="I210" s="182">
        <v>16</v>
      </c>
      <c r="J210" s="181"/>
      <c r="K210" s="180"/>
      <c r="L210" s="183"/>
      <c r="M210" s="180"/>
      <c r="N210" s="181"/>
      <c r="O210" s="184">
        <f t="shared" si="72"/>
        <v>71</v>
      </c>
      <c r="P210" s="195">
        <f t="shared" si="73"/>
        <v>21.75</v>
      </c>
    </row>
    <row r="211" spans="1:16" s="189" customFormat="1" ht="11.25" customHeight="1">
      <c r="A211" s="188"/>
      <c r="B211" s="187" t="s">
        <v>203</v>
      </c>
      <c r="C211" s="51"/>
      <c r="D211" s="193"/>
      <c r="E211" s="193"/>
      <c r="F211" s="194"/>
      <c r="G211" s="180">
        <v>64</v>
      </c>
      <c r="H211" s="181"/>
      <c r="I211" s="182">
        <v>5</v>
      </c>
      <c r="J211" s="181"/>
      <c r="K211" s="180">
        <v>2</v>
      </c>
      <c r="L211" s="183">
        <v>4</v>
      </c>
      <c r="M211" s="180"/>
      <c r="N211" s="181">
        <v>2</v>
      </c>
      <c r="O211" s="184">
        <f t="shared" ref="O211:O214" si="74">SUM(F211:N211)</f>
        <v>77</v>
      </c>
      <c r="P211" s="195">
        <f t="shared" si="73"/>
        <v>28.5</v>
      </c>
    </row>
    <row r="212" spans="1:16" s="189" customFormat="1" ht="11.25" customHeight="1">
      <c r="A212" s="188"/>
      <c r="B212" s="187" t="s">
        <v>204</v>
      </c>
      <c r="C212" s="51"/>
      <c r="D212" s="193"/>
      <c r="E212" s="193"/>
      <c r="F212" s="194"/>
      <c r="G212" s="180">
        <v>50</v>
      </c>
      <c r="H212" s="181"/>
      <c r="I212" s="182">
        <v>10</v>
      </c>
      <c r="J212" s="181"/>
      <c r="K212" s="180"/>
      <c r="L212" s="183"/>
      <c r="M212" s="180"/>
      <c r="N212" s="181">
        <v>20</v>
      </c>
      <c r="O212" s="184">
        <f t="shared" si="74"/>
        <v>80</v>
      </c>
      <c r="P212" s="195">
        <f t="shared" si="73"/>
        <v>57.5</v>
      </c>
    </row>
    <row r="213" spans="1:16" s="189" customFormat="1" ht="11.25" customHeight="1">
      <c r="A213" s="188"/>
      <c r="B213" s="187" t="s">
        <v>205</v>
      </c>
      <c r="C213" s="51"/>
      <c r="D213" s="193"/>
      <c r="E213" s="193"/>
      <c r="F213" s="194"/>
      <c r="G213" s="180">
        <v>8</v>
      </c>
      <c r="H213" s="181"/>
      <c r="I213" s="182">
        <v>4</v>
      </c>
      <c r="J213" s="181"/>
      <c r="K213" s="180"/>
      <c r="L213" s="183"/>
      <c r="M213" s="180"/>
      <c r="N213" s="181">
        <v>7</v>
      </c>
      <c r="O213" s="184">
        <f t="shared" si="74"/>
        <v>19</v>
      </c>
      <c r="P213" s="195">
        <f t="shared" si="73"/>
        <v>18</v>
      </c>
    </row>
    <row r="214" spans="1:16" s="189" customFormat="1" ht="11.25" customHeight="1">
      <c r="A214" s="188"/>
      <c r="B214" s="187" t="s">
        <v>206</v>
      </c>
      <c r="C214" s="51"/>
      <c r="D214" s="193"/>
      <c r="E214" s="193"/>
      <c r="F214" s="194"/>
      <c r="G214" s="180">
        <v>7</v>
      </c>
      <c r="H214" s="181"/>
      <c r="I214" s="182">
        <v>2</v>
      </c>
      <c r="J214" s="181"/>
      <c r="K214" s="180">
        <v>1</v>
      </c>
      <c r="L214" s="183">
        <v>1</v>
      </c>
      <c r="M214" s="180"/>
      <c r="N214" s="181">
        <v>20</v>
      </c>
      <c r="O214" s="184">
        <f t="shared" si="74"/>
        <v>31</v>
      </c>
      <c r="P214" s="195">
        <f t="shared" si="73"/>
        <v>44.75</v>
      </c>
    </row>
    <row r="215" spans="1:16" s="189" customFormat="1" ht="11.25" customHeight="1">
      <c r="A215" s="188"/>
      <c r="B215" s="187" t="s">
        <v>232</v>
      </c>
      <c r="C215" s="51"/>
      <c r="D215" s="193"/>
      <c r="E215" s="193"/>
      <c r="F215" s="194"/>
      <c r="G215" s="180"/>
      <c r="H215" s="181"/>
      <c r="I215" s="182"/>
      <c r="J215" s="181"/>
      <c r="K215" s="180"/>
      <c r="L215" s="183"/>
      <c r="M215" s="180"/>
      <c r="N215" s="181">
        <v>50</v>
      </c>
      <c r="O215" s="184">
        <f t="shared" si="70"/>
        <v>50</v>
      </c>
      <c r="P215" s="195">
        <f t="shared" si="71"/>
        <v>100</v>
      </c>
    </row>
    <row r="216" spans="1:16" s="189" customFormat="1" ht="11.25" customHeight="1">
      <c r="A216" s="188"/>
      <c r="B216" s="187" t="s">
        <v>207</v>
      </c>
      <c r="C216" s="51"/>
      <c r="D216" s="193"/>
      <c r="E216" s="193"/>
      <c r="F216" s="194"/>
      <c r="G216" s="180">
        <v>493</v>
      </c>
      <c r="H216" s="181"/>
      <c r="I216" s="182">
        <v>79</v>
      </c>
      <c r="J216" s="181">
        <v>2</v>
      </c>
      <c r="K216" s="180">
        <v>17</v>
      </c>
      <c r="L216" s="183">
        <v>34</v>
      </c>
      <c r="M216" s="180"/>
      <c r="N216" s="181">
        <v>90</v>
      </c>
      <c r="O216" s="184">
        <f t="shared" si="70"/>
        <v>715</v>
      </c>
      <c r="P216" s="195">
        <f t="shared" si="71"/>
        <v>394.75</v>
      </c>
    </row>
    <row r="217" spans="1:16" s="189" customFormat="1" ht="11.25" customHeight="1">
      <c r="A217" s="188"/>
      <c r="B217" s="187" t="s">
        <v>208</v>
      </c>
      <c r="C217" s="51"/>
      <c r="D217" s="193"/>
      <c r="E217" s="193"/>
      <c r="F217" s="194"/>
      <c r="G217" s="180">
        <v>220</v>
      </c>
      <c r="H217" s="181"/>
      <c r="I217" s="182"/>
      <c r="J217" s="181"/>
      <c r="K217" s="180"/>
      <c r="L217" s="183">
        <v>21</v>
      </c>
      <c r="M217" s="180"/>
      <c r="N217" s="181">
        <v>20</v>
      </c>
      <c r="O217" s="184">
        <f t="shared" si="70"/>
        <v>261</v>
      </c>
      <c r="P217" s="195">
        <f t="shared" si="71"/>
        <v>116</v>
      </c>
    </row>
    <row r="218" spans="1:16" s="189" customFormat="1" ht="11.25" customHeight="1">
      <c r="A218" s="188"/>
      <c r="B218" s="187" t="s">
        <v>233</v>
      </c>
      <c r="C218" s="51"/>
      <c r="D218" s="193"/>
      <c r="E218" s="193"/>
      <c r="F218" s="194"/>
      <c r="G218" s="180">
        <v>19</v>
      </c>
      <c r="H218" s="181"/>
      <c r="I218" s="182">
        <v>1</v>
      </c>
      <c r="J218" s="181"/>
      <c r="K218" s="180"/>
      <c r="L218" s="183"/>
      <c r="M218" s="180"/>
      <c r="N218" s="181">
        <v>1</v>
      </c>
      <c r="O218" s="184">
        <f t="shared" si="70"/>
        <v>21</v>
      </c>
      <c r="P218" s="195">
        <f t="shared" si="71"/>
        <v>7.25</v>
      </c>
    </row>
    <row r="219" spans="1:16" s="189" customFormat="1" ht="11.25" customHeight="1">
      <c r="A219" s="188"/>
      <c r="B219" s="187" t="s">
        <v>234</v>
      </c>
      <c r="C219" s="51"/>
      <c r="D219" s="193"/>
      <c r="E219" s="193"/>
      <c r="F219" s="194"/>
      <c r="G219" s="180">
        <v>17</v>
      </c>
      <c r="H219" s="181"/>
      <c r="I219" s="182">
        <v>12</v>
      </c>
      <c r="J219" s="181"/>
      <c r="K219" s="180">
        <v>2</v>
      </c>
      <c r="L219" s="183"/>
      <c r="M219" s="180"/>
      <c r="N219" s="181">
        <v>8</v>
      </c>
      <c r="O219" s="184">
        <f t="shared" si="70"/>
        <v>39</v>
      </c>
      <c r="P219" s="195">
        <f t="shared" si="71"/>
        <v>28.25</v>
      </c>
    </row>
    <row r="220" spans="1:16" s="30" customFormat="1" ht="11.25" customHeight="1">
      <c r="A220" s="1"/>
      <c r="B220" s="58"/>
      <c r="C220" s="51"/>
      <c r="D220" s="52"/>
      <c r="E220" s="52"/>
      <c r="F220" s="53"/>
      <c r="G220" s="59"/>
      <c r="H220" s="60"/>
      <c r="I220" s="61"/>
      <c r="J220" s="60"/>
      <c r="K220" s="59"/>
      <c r="L220" s="62"/>
      <c r="M220" s="59"/>
      <c r="N220" s="60"/>
      <c r="O220" s="36">
        <f t="shared" si="70"/>
        <v>0</v>
      </c>
      <c r="P220" s="195">
        <f t="shared" si="71"/>
        <v>0</v>
      </c>
    </row>
    <row r="221" spans="1:16" ht="10.8" thickBot="1">
      <c r="A221" s="38"/>
      <c r="B221" s="39" t="s">
        <v>21</v>
      </c>
      <c r="C221" s="39">
        <f t="shared" ref="C221:P221" si="75">SUM(C203:C220)</f>
        <v>0</v>
      </c>
      <c r="D221" s="39">
        <f t="shared" si="75"/>
        <v>0</v>
      </c>
      <c r="E221" s="39">
        <f t="shared" si="75"/>
        <v>0</v>
      </c>
      <c r="F221" s="39">
        <f t="shared" si="75"/>
        <v>160</v>
      </c>
      <c r="G221" s="43">
        <f t="shared" si="75"/>
        <v>2075</v>
      </c>
      <c r="H221" s="43">
        <f t="shared" si="75"/>
        <v>0</v>
      </c>
      <c r="I221" s="43">
        <f t="shared" si="75"/>
        <v>237</v>
      </c>
      <c r="J221" s="43">
        <f t="shared" si="75"/>
        <v>4</v>
      </c>
      <c r="K221" s="43">
        <f t="shared" si="75"/>
        <v>36</v>
      </c>
      <c r="L221" s="43">
        <f t="shared" si="75"/>
        <v>67</v>
      </c>
      <c r="M221" s="43">
        <f t="shared" si="75"/>
        <v>0</v>
      </c>
      <c r="N221" s="43">
        <f t="shared" si="75"/>
        <v>261</v>
      </c>
      <c r="O221" s="44">
        <f t="shared" si="75"/>
        <v>2840</v>
      </c>
      <c r="P221" s="45">
        <f t="shared" si="75"/>
        <v>1280.25</v>
      </c>
    </row>
    <row r="222" spans="1:16" ht="11.25" customHeight="1">
      <c r="A222" s="38"/>
      <c r="B222" s="54"/>
      <c r="C222" s="54"/>
      <c r="D222" s="54"/>
      <c r="E222" s="54"/>
      <c r="F222" s="54"/>
      <c r="G222" s="55"/>
      <c r="H222" s="55"/>
      <c r="I222" s="55"/>
      <c r="J222" s="55"/>
      <c r="K222" s="55"/>
      <c r="L222" s="55"/>
      <c r="M222" s="55"/>
      <c r="N222" s="55"/>
      <c r="O222" s="56"/>
      <c r="P222" s="57"/>
    </row>
    <row r="223" spans="1:16" ht="11.25" customHeight="1"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</row>
    <row r="224" spans="1:16" ht="10.8" thickBot="1">
      <c r="B224" s="33" t="s">
        <v>98</v>
      </c>
      <c r="C224" s="33"/>
      <c r="D224" s="33"/>
      <c r="E224" s="33"/>
      <c r="F224" s="34"/>
      <c r="G224" s="34"/>
      <c r="H224" s="34"/>
      <c r="I224" s="34"/>
      <c r="J224" s="34"/>
      <c r="K224" s="34"/>
      <c r="L224" s="34"/>
      <c r="M224" s="34"/>
      <c r="N224" s="34"/>
      <c r="O224" s="35"/>
      <c r="P224" s="35"/>
    </row>
    <row r="225" spans="1:16" s="30" customFormat="1">
      <c r="A225" s="1"/>
      <c r="B225" s="58" t="s">
        <v>99</v>
      </c>
      <c r="C225" s="51"/>
      <c r="D225" s="52"/>
      <c r="E225" s="52">
        <v>1</v>
      </c>
      <c r="F225" s="53"/>
      <c r="G225" s="59"/>
      <c r="H225" s="60"/>
      <c r="I225" s="61">
        <v>4</v>
      </c>
      <c r="J225" s="60"/>
      <c r="K225" s="59">
        <v>18</v>
      </c>
      <c r="L225" s="62"/>
      <c r="M225" s="59"/>
      <c r="N225" s="60">
        <v>30</v>
      </c>
      <c r="O225" s="184">
        <f>SUM(F225:N225)+(D225*9)+(E225*18)</f>
        <v>70</v>
      </c>
      <c r="P225" s="195">
        <f t="shared" ref="P225:P227" si="76">(D225*$D$3)+(E225*$E$3)+(F225*$F$3)+(G225*$G$3)+(H225*$H$3)+(I225*$I$3)+(J225*$J$3)+(K225*$K$3)+(L225*$L$3)+(M225*$M$3)+(N225*$N$3)</f>
        <v>152</v>
      </c>
    </row>
    <row r="226" spans="1:16" s="30" customFormat="1">
      <c r="A226" s="1"/>
      <c r="B226" s="58"/>
      <c r="C226" s="51"/>
      <c r="D226" s="52"/>
      <c r="E226" s="52"/>
      <c r="F226" s="53"/>
      <c r="G226" s="59"/>
      <c r="H226" s="60"/>
      <c r="I226" s="61"/>
      <c r="J226" s="60"/>
      <c r="K226" s="59"/>
      <c r="L226" s="62"/>
      <c r="M226" s="59"/>
      <c r="N226" s="60"/>
      <c r="O226" s="36">
        <f>SUM(F226:N226)</f>
        <v>0</v>
      </c>
      <c r="P226" s="195">
        <f t="shared" si="76"/>
        <v>0</v>
      </c>
    </row>
    <row r="227" spans="1:16" s="30" customFormat="1">
      <c r="A227" s="1"/>
      <c r="B227" s="58"/>
      <c r="C227" s="51"/>
      <c r="D227" s="52"/>
      <c r="E227" s="52"/>
      <c r="F227" s="53"/>
      <c r="G227" s="59"/>
      <c r="H227" s="60"/>
      <c r="I227" s="61"/>
      <c r="J227" s="60"/>
      <c r="K227" s="59"/>
      <c r="L227" s="62"/>
      <c r="M227" s="59"/>
      <c r="N227" s="60"/>
      <c r="O227" s="36">
        <f>SUM(F227:N227)</f>
        <v>0</v>
      </c>
      <c r="P227" s="195">
        <f t="shared" si="76"/>
        <v>0</v>
      </c>
    </row>
    <row r="228" spans="1:16" ht="10.8" thickBot="1">
      <c r="A228" s="38"/>
      <c r="B228" s="39" t="s">
        <v>21</v>
      </c>
      <c r="C228" s="39">
        <f t="shared" ref="C228:O228" si="77">SUM(C225:C227)</f>
        <v>0</v>
      </c>
      <c r="D228" s="39">
        <f t="shared" si="77"/>
        <v>0</v>
      </c>
      <c r="E228" s="39">
        <f t="shared" si="77"/>
        <v>1</v>
      </c>
      <c r="F228" s="39">
        <f t="shared" si="77"/>
        <v>0</v>
      </c>
      <c r="G228" s="43">
        <f t="shared" si="77"/>
        <v>0</v>
      </c>
      <c r="H228" s="43">
        <f t="shared" si="77"/>
        <v>0</v>
      </c>
      <c r="I228" s="43">
        <f t="shared" si="77"/>
        <v>4</v>
      </c>
      <c r="J228" s="43">
        <f t="shared" si="77"/>
        <v>0</v>
      </c>
      <c r="K228" s="43">
        <f t="shared" si="77"/>
        <v>18</v>
      </c>
      <c r="L228" s="43">
        <f t="shared" si="77"/>
        <v>0</v>
      </c>
      <c r="M228" s="43">
        <f t="shared" si="77"/>
        <v>0</v>
      </c>
      <c r="N228" s="43">
        <f t="shared" si="77"/>
        <v>30</v>
      </c>
      <c r="O228" s="44">
        <f t="shared" si="77"/>
        <v>70</v>
      </c>
      <c r="P228" s="45">
        <f>SUM(P225:P227)</f>
        <v>152</v>
      </c>
    </row>
    <row r="229" spans="1:16" ht="13.2">
      <c r="B229" s="2"/>
      <c r="C229" s="2"/>
      <c r="D229" s="2"/>
      <c r="E229" s="2"/>
      <c r="F229" s="47"/>
      <c r="G229" s="47"/>
      <c r="H229" s="47"/>
      <c r="I229" s="47"/>
      <c r="J229" s="47"/>
      <c r="K229" s="47"/>
      <c r="L229" s="47"/>
      <c r="M229" s="47"/>
      <c r="N229" s="47"/>
      <c r="O229" s="2"/>
      <c r="P229" s="2"/>
    </row>
    <row r="230" spans="1:16">
      <c r="M230" s="48" t="s">
        <v>21</v>
      </c>
      <c r="O230" s="49">
        <f>O228+O221+O199+O193+O186+O163+O146+O140+O124+O91+O85+O77+O35+O16+O10</f>
        <v>16465</v>
      </c>
      <c r="P230" s="50">
        <f>P228+P221+P199+P193+P186+P163+P146+P140+P124+P91+P85+P77+P35+P16+P10</f>
        <v>14568.449999999999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75 O33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H29" sqref="H29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43</v>
      </c>
    </row>
    <row r="3" spans="1:16" ht="13.2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46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M25" sqref="M25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230</v>
      </c>
    </row>
    <row r="3" spans="1:16" ht="13.2">
      <c r="B3" s="2" t="s">
        <v>82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229</v>
      </c>
      <c r="C9" s="105"/>
      <c r="D9" s="97">
        <v>1</v>
      </c>
      <c r="E9" s="97">
        <v>2</v>
      </c>
      <c r="F9" s="147"/>
      <c r="G9" s="148"/>
      <c r="H9" s="149"/>
      <c r="I9" s="150"/>
      <c r="J9" s="149"/>
      <c r="K9" s="148"/>
      <c r="L9" s="151"/>
      <c r="M9" s="148"/>
      <c r="N9" s="149">
        <v>137</v>
      </c>
      <c r="O9" s="103">
        <f>SUM(F9:N9)+(D9*9)+(E9*18)</f>
        <v>182</v>
      </c>
      <c r="P9" s="104">
        <f>(D9*$D$5)+(E9*$E$5)+(F9*$F$5)+(G9*$G$5)+(H9*$H$5)+(I9*$I$5)+(J9*$J$5)+(K9*$K$5)+(L9*$L$5)+(M9*$M$5)+(N9*$N$5)</f>
        <v>454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ref="O10:O17" si="0">SUM(F10:N10)</f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1</v>
      </c>
      <c r="E18" s="106">
        <f t="shared" si="2"/>
        <v>2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137</v>
      </c>
      <c r="O18" s="106">
        <f t="shared" si="2"/>
        <v>182</v>
      </c>
      <c r="P18" s="106">
        <f t="shared" si="2"/>
        <v>454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42</v>
      </c>
    </row>
    <row r="3" spans="1:16" ht="13.2">
      <c r="B3" s="2" t="s">
        <v>82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46</v>
      </c>
      <c r="C9" s="105"/>
      <c r="D9" s="97"/>
      <c r="E9" s="97"/>
      <c r="F9" s="120">
        <v>40</v>
      </c>
      <c r="G9" s="121">
        <v>31</v>
      </c>
      <c r="H9" s="122"/>
      <c r="I9" s="101">
        <v>7</v>
      </c>
      <c r="J9" s="122"/>
      <c r="K9" s="121"/>
      <c r="L9" s="102">
        <v>10</v>
      </c>
      <c r="M9" s="121"/>
      <c r="N9" s="122">
        <v>67</v>
      </c>
      <c r="O9" s="103">
        <f t="shared" ref="O9:O11" si="0">SUM(F9:N9)</f>
        <v>155</v>
      </c>
      <c r="P9" s="195">
        <f>(D9*$D$5)+(E9*$E$5)+(F9*$F$5)+(G9*$G$5)+(H9*$H$5)+(I9*$I$5)+(J9*$J$5)+(K9*$K$5)+(L9*$L$5)+(M9*$M$5)+(N9*$N$5)</f>
        <v>159.25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40</v>
      </c>
      <c r="G12" s="106">
        <f t="shared" si="2"/>
        <v>31</v>
      </c>
      <c r="H12" s="106">
        <f t="shared" si="2"/>
        <v>0</v>
      </c>
      <c r="I12" s="106">
        <f t="shared" si="2"/>
        <v>7</v>
      </c>
      <c r="J12" s="106">
        <f t="shared" si="2"/>
        <v>0</v>
      </c>
      <c r="K12" s="106">
        <f t="shared" si="2"/>
        <v>0</v>
      </c>
      <c r="L12" s="106">
        <f t="shared" si="2"/>
        <v>10</v>
      </c>
      <c r="M12" s="106">
        <f t="shared" si="2"/>
        <v>0</v>
      </c>
      <c r="N12" s="106">
        <f t="shared" si="2"/>
        <v>67</v>
      </c>
      <c r="O12" s="106">
        <f t="shared" si="2"/>
        <v>155</v>
      </c>
      <c r="P12" s="106">
        <f t="shared" si="2"/>
        <v>159.25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J20" sqref="J20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178</v>
      </c>
    </row>
    <row r="3" spans="1:16" ht="13.2">
      <c r="B3" s="2" t="s">
        <v>82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179</v>
      </c>
      <c r="C9" s="105"/>
      <c r="D9" s="97"/>
      <c r="E9" s="97"/>
      <c r="F9" s="120">
        <v>19</v>
      </c>
      <c r="G9" s="121">
        <v>138</v>
      </c>
      <c r="H9" s="122"/>
      <c r="I9" s="101">
        <v>11</v>
      </c>
      <c r="J9" s="122"/>
      <c r="K9" s="121">
        <v>69</v>
      </c>
      <c r="L9" s="102"/>
      <c r="M9" s="121">
        <v>19</v>
      </c>
      <c r="N9" s="122"/>
      <c r="O9" s="103">
        <f t="shared" ref="O9" si="0">SUM(F9:N9)</f>
        <v>256</v>
      </c>
      <c r="P9" s="104">
        <f>(D9*$D$5)+(E9*$E$5)+(F9*$F$5)+(G9*$G$5)+(H9*$H$5)+(I9*$I$5)+(J9*$J$5)+(K9*$K$5)+(L9*$L$5)+(M9*$M$5)+(N9*$N$5)</f>
        <v>148.9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19</v>
      </c>
      <c r="G11" s="106">
        <f t="shared" si="1"/>
        <v>138</v>
      </c>
      <c r="H11" s="106">
        <f t="shared" si="1"/>
        <v>0</v>
      </c>
      <c r="I11" s="106">
        <f t="shared" si="1"/>
        <v>11</v>
      </c>
      <c r="J11" s="106">
        <f t="shared" si="1"/>
        <v>0</v>
      </c>
      <c r="K11" s="106">
        <f t="shared" si="1"/>
        <v>69</v>
      </c>
      <c r="L11" s="106">
        <f t="shared" si="1"/>
        <v>0</v>
      </c>
      <c r="M11" s="106">
        <f t="shared" si="1"/>
        <v>19</v>
      </c>
      <c r="N11" s="106">
        <f t="shared" si="1"/>
        <v>0</v>
      </c>
      <c r="O11" s="106">
        <f t="shared" si="1"/>
        <v>256</v>
      </c>
      <c r="P11" s="106">
        <f t="shared" si="1"/>
        <v>148.9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B15" sqref="B15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5" width="14.33203125" style="73" bestFit="1" customWidth="1"/>
    <col min="6" max="16384" width="9.109375" style="73"/>
  </cols>
  <sheetData>
    <row r="1" spans="1:4">
      <c r="A1" s="198"/>
      <c r="B1" s="198"/>
      <c r="C1" s="198"/>
      <c r="D1" s="199"/>
    </row>
    <row r="2" spans="1:4" ht="14.4">
      <c r="A2" s="200" t="s">
        <v>33</v>
      </c>
      <c r="B2" s="201" t="s">
        <v>23</v>
      </c>
      <c r="C2" s="201" t="s">
        <v>24</v>
      </c>
      <c r="D2" s="199"/>
    </row>
    <row r="3" spans="1:4" ht="14.4">
      <c r="A3" s="202"/>
      <c r="B3" s="202"/>
      <c r="C3" s="202"/>
      <c r="D3" s="203"/>
    </row>
    <row r="4" spans="1:4" ht="14.4" hidden="1">
      <c r="A4" s="204" t="s">
        <v>56</v>
      </c>
      <c r="B4" s="205">
        <f>SUM(Botswana!O13)</f>
        <v>0</v>
      </c>
      <c r="C4" s="207">
        <f>SUM(Botswana!P13)</f>
        <v>0</v>
      </c>
      <c r="D4" s="203"/>
    </row>
    <row r="5" spans="1:4" ht="14.4">
      <c r="A5" s="204" t="s">
        <v>48</v>
      </c>
      <c r="B5" s="209">
        <f>SUM('Ivory Coast'!O26)</f>
        <v>541</v>
      </c>
      <c r="C5" s="208">
        <f>SUM('Ivory Coast'!P26)</f>
        <v>137</v>
      </c>
      <c r="D5" s="203"/>
    </row>
    <row r="6" spans="1:4" ht="14.4">
      <c r="A6" s="204" t="s">
        <v>25</v>
      </c>
      <c r="B6" s="210">
        <f>SUM(Kenya!O26)</f>
        <v>35500</v>
      </c>
      <c r="C6" s="207">
        <f>SUM(Kenya!P26)</f>
        <v>33647.949999999997</v>
      </c>
      <c r="D6" s="203"/>
    </row>
    <row r="7" spans="1:4" ht="14.4">
      <c r="A7" s="204" t="s">
        <v>26</v>
      </c>
      <c r="B7" s="209">
        <f>SUM(Mauritius!O76)</f>
        <v>16958</v>
      </c>
      <c r="C7" s="208">
        <f>SUM(Mauritius!P76)</f>
        <v>7226.8</v>
      </c>
      <c r="D7" s="203"/>
    </row>
    <row r="8" spans="1:4" ht="14.4">
      <c r="A8" s="204" t="s">
        <v>34</v>
      </c>
      <c r="B8" s="206">
        <f>SUM(Nigeria!O40)</f>
        <v>217</v>
      </c>
      <c r="C8" s="207">
        <f>SUM(Nigeria!P40)</f>
        <v>250.25</v>
      </c>
      <c r="D8" s="203"/>
    </row>
    <row r="9" spans="1:4" ht="14.4">
      <c r="A9" s="204" t="s">
        <v>27</v>
      </c>
      <c r="B9" s="209">
        <f>SUM('South Africa'!O230)</f>
        <v>16465</v>
      </c>
      <c r="C9" s="208">
        <f>SUM('South Africa'!P230)</f>
        <v>14568.449999999999</v>
      </c>
      <c r="D9" s="203"/>
    </row>
    <row r="10" spans="1:4" ht="14.4">
      <c r="A10" s="204" t="s">
        <v>231</v>
      </c>
      <c r="B10" s="206">
        <f>SUM(Tanzania!O18)</f>
        <v>182</v>
      </c>
      <c r="C10" s="207">
        <f>SUM(Tanzania!P18)</f>
        <v>454</v>
      </c>
      <c r="D10" s="203"/>
    </row>
    <row r="11" spans="1:4" ht="14.4" hidden="1">
      <c r="A11" s="204" t="s">
        <v>37</v>
      </c>
      <c r="B11" s="209">
        <f>SUM(Togo!O12)</f>
        <v>0</v>
      </c>
      <c r="C11" s="208">
        <f>SUM(Togo!P12)</f>
        <v>0</v>
      </c>
      <c r="D11" s="203"/>
    </row>
    <row r="12" spans="1:4" ht="14.4">
      <c r="A12" s="204" t="s">
        <v>44</v>
      </c>
      <c r="B12" s="209">
        <f>SUM(Zambia!O12)</f>
        <v>155</v>
      </c>
      <c r="C12" s="208">
        <f>SUM(Zambia!P12)</f>
        <v>159.25</v>
      </c>
      <c r="D12" s="203"/>
    </row>
    <row r="13" spans="1:4" ht="14.4">
      <c r="A13" s="204" t="s">
        <v>180</v>
      </c>
      <c r="B13" s="206">
        <f>SUM(Zimbabwe!O11)</f>
        <v>256</v>
      </c>
      <c r="C13" s="207">
        <f>SUM(Zimbabwe!P11)</f>
        <v>148.9</v>
      </c>
      <c r="D13" s="203"/>
    </row>
    <row r="14" spans="1:4" ht="14.4">
      <c r="A14" s="211"/>
      <c r="B14" s="209"/>
      <c r="C14" s="208"/>
      <c r="D14" s="203"/>
    </row>
    <row r="15" spans="1:4" ht="14.4">
      <c r="A15" s="212" t="s">
        <v>28</v>
      </c>
      <c r="B15" s="213">
        <f>SUM(B4:B14)</f>
        <v>70274</v>
      </c>
      <c r="C15" s="213">
        <f>SUM(C4:C14)</f>
        <v>56592.6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4"/>
      <c r="C20" s="214"/>
      <c r="D20" s="214"/>
      <c r="E20" s="214"/>
    </row>
    <row r="23" spans="1:5">
      <c r="B23" s="74" t="s">
        <v>71</v>
      </c>
      <c r="D23" s="74"/>
    </row>
    <row r="24" spans="1:5">
      <c r="A24" s="74" t="s">
        <v>70</v>
      </c>
      <c r="B24" s="74">
        <v>4400</v>
      </c>
      <c r="D24" s="74"/>
      <c r="E24" s="74"/>
    </row>
    <row r="25" spans="1:5">
      <c r="A25" s="74" t="s">
        <v>59</v>
      </c>
      <c r="B25" s="74">
        <v>2900</v>
      </c>
      <c r="D25" s="74"/>
      <c r="E25" s="74"/>
    </row>
    <row r="26" spans="1:5">
      <c r="A26" s="74" t="s">
        <v>60</v>
      </c>
      <c r="B26" s="74">
        <v>894</v>
      </c>
      <c r="D26" s="74"/>
      <c r="E26" s="74"/>
    </row>
    <row r="27" spans="1:5">
      <c r="A27" s="74" t="s">
        <v>61</v>
      </c>
      <c r="B27" s="214">
        <v>740</v>
      </c>
      <c r="C27" s="214"/>
      <c r="D27" s="214"/>
      <c r="E27" s="214"/>
    </row>
    <row r="28" spans="1:5">
      <c r="A28" s="74" t="s">
        <v>62</v>
      </c>
      <c r="B28" s="214">
        <v>664</v>
      </c>
      <c r="C28" s="214"/>
      <c r="D28" s="74"/>
    </row>
    <row r="29" spans="1:5">
      <c r="A29" s="74" t="s">
        <v>63</v>
      </c>
      <c r="B29" s="214">
        <v>1349</v>
      </c>
      <c r="C29" s="214"/>
      <c r="D29" s="74"/>
    </row>
    <row r="30" spans="1:5">
      <c r="A30" s="74" t="s">
        <v>64</v>
      </c>
      <c r="B30" s="214">
        <v>6509</v>
      </c>
      <c r="C30" s="214"/>
      <c r="D30" s="74"/>
    </row>
    <row r="31" spans="1:5">
      <c r="A31" s="74" t="s">
        <v>65</v>
      </c>
      <c r="B31" s="214">
        <v>11216</v>
      </c>
      <c r="C31" s="214"/>
      <c r="D31" s="74"/>
    </row>
    <row r="32" spans="1:5">
      <c r="A32" s="74" t="s">
        <v>66</v>
      </c>
      <c r="B32" s="214">
        <v>6631</v>
      </c>
      <c r="C32" s="214"/>
    </row>
    <row r="33" spans="1:3">
      <c r="A33" s="74" t="s">
        <v>67</v>
      </c>
      <c r="B33" s="214">
        <v>5261</v>
      </c>
      <c r="C33" s="214"/>
    </row>
    <row r="34" spans="1:3">
      <c r="A34" s="74" t="s">
        <v>68</v>
      </c>
      <c r="B34" s="214">
        <v>5223</v>
      </c>
      <c r="C34" s="214"/>
    </row>
    <row r="35" spans="1:3">
      <c r="A35" s="74" t="s">
        <v>69</v>
      </c>
      <c r="B35" s="214">
        <f>B15</f>
        <v>70274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6" workbookViewId="0">
      <selection activeCell="N18" sqref="N18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Ivory Coast</vt:lpstr>
      <vt:lpstr>Kenya</vt:lpstr>
      <vt:lpstr>Mauritius</vt:lpstr>
      <vt:lpstr>Nigeria</vt:lpstr>
      <vt:lpstr>South Africa</vt:lpstr>
      <vt:lpstr>Togo</vt:lpstr>
      <vt:lpstr>Tanzania</vt:lpstr>
      <vt:lpstr>Zambia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2021-01-26T09:51:39Z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