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0" documentId="13_ncr:1_{B89B0930-E284-4633-9E09-30FA329FED22}" xr6:coauthVersionLast="45" xr6:coauthVersionMax="45" xr10:uidLastSave="{00000000-0000-0000-0000-000000000000}"/>
  <bookViews>
    <workbookView xWindow="-108" yWindow="-108" windowWidth="23256" windowHeight="12252" tabRatio="875" firstSheet="3" activeTab="3" xr2:uid="{00000000-000D-0000-FFFF-FFFF00000000}"/>
  </bookViews>
  <sheets>
    <sheet name="Botswana" sheetId="11" state="hidden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9" i="8" l="1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F101" i="19" l="1"/>
  <c r="O33" i="19" l="1"/>
  <c r="O31" i="19" l="1"/>
  <c r="P84" i="19" l="1"/>
  <c r="O84" i="19"/>
  <c r="P83" i="19"/>
  <c r="O83" i="19"/>
  <c r="P82" i="19"/>
  <c r="O82" i="19"/>
  <c r="P81" i="19"/>
  <c r="O81" i="19"/>
  <c r="P85" i="19"/>
  <c r="O85" i="19"/>
  <c r="P23" i="19" l="1"/>
  <c r="O23" i="19"/>
  <c r="P11" i="17" l="1"/>
  <c r="P10" i="17"/>
  <c r="P9" i="17"/>
  <c r="P11" i="12"/>
  <c r="P10" i="12"/>
  <c r="P9" i="12"/>
  <c r="P80" i="19"/>
  <c r="P35" i="19"/>
  <c r="P34" i="19"/>
  <c r="P33" i="19"/>
  <c r="P32" i="19"/>
  <c r="P31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C70" i="19"/>
  <c r="D70" i="19"/>
  <c r="E70" i="19"/>
  <c r="F70" i="19"/>
  <c r="G70" i="19"/>
  <c r="H70" i="19"/>
  <c r="I70" i="19"/>
  <c r="J70" i="19"/>
  <c r="K70" i="19"/>
  <c r="L70" i="19"/>
  <c r="M70" i="19"/>
  <c r="N70" i="19"/>
  <c r="O74" i="19"/>
  <c r="P74" i="19"/>
  <c r="O75" i="19"/>
  <c r="P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O16" i="19" l="1"/>
  <c r="O10" i="19"/>
  <c r="P10" i="19"/>
  <c r="P16" i="19"/>
  <c r="P76" i="19"/>
  <c r="P70" i="19"/>
  <c r="O70" i="19"/>
  <c r="O76" i="19"/>
  <c r="O8" i="10"/>
  <c r="P23" i="10" l="1"/>
  <c r="P22" i="10"/>
  <c r="P21" i="10"/>
  <c r="P16" i="10"/>
  <c r="P15" i="10"/>
  <c r="P10" i="10"/>
  <c r="P168" i="19"/>
  <c r="P167" i="19"/>
  <c r="P166" i="19"/>
  <c r="P161" i="19"/>
  <c r="P160" i="19"/>
  <c r="P159" i="19"/>
  <c r="P158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0" i="19"/>
  <c r="P129" i="19"/>
  <c r="P128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0" i="19"/>
  <c r="P99" i="19"/>
  <c r="P98" i="19"/>
  <c r="P97" i="19"/>
  <c r="P92" i="19"/>
  <c r="P91" i="19"/>
  <c r="P86" i="19"/>
  <c r="P43" i="19"/>
  <c r="P42" i="19"/>
  <c r="P41" i="19"/>
  <c r="P40" i="19"/>
  <c r="P26" i="19"/>
  <c r="P25" i="19"/>
  <c r="P24" i="19"/>
  <c r="P22" i="19"/>
  <c r="P21" i="19"/>
  <c r="P20" i="19"/>
  <c r="O20" i="19"/>
  <c r="O41" i="19" l="1"/>
  <c r="O24" i="19" l="1"/>
  <c r="O25" i="19"/>
  <c r="O140" i="19" l="1"/>
  <c r="O139" i="19"/>
  <c r="O145" i="19"/>
  <c r="O144" i="19"/>
  <c r="O143" i="19"/>
  <c r="O142" i="19"/>
  <c r="O141" i="19"/>
  <c r="O138" i="19"/>
  <c r="O137" i="19"/>
  <c r="O136" i="19"/>
  <c r="O149" i="19"/>
  <c r="O148" i="19"/>
  <c r="O147" i="19"/>
  <c r="O146" i="19"/>
  <c r="O151" i="19"/>
  <c r="O150" i="19"/>
  <c r="O152" i="19"/>
  <c r="O30" i="8" l="1"/>
  <c r="O8" i="8"/>
  <c r="O7" i="8"/>
  <c r="O160" i="19"/>
  <c r="O159" i="19"/>
  <c r="O98" i="19" l="1"/>
  <c r="N124" i="19"/>
  <c r="M124" i="19"/>
  <c r="L124" i="19"/>
  <c r="K124" i="19"/>
  <c r="J124" i="19"/>
  <c r="I124" i="19"/>
  <c r="H124" i="19"/>
  <c r="G124" i="19"/>
  <c r="F124" i="19"/>
  <c r="E124" i="19"/>
  <c r="D124" i="19"/>
  <c r="C124" i="19"/>
  <c r="O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O107" i="19"/>
  <c r="O106" i="19"/>
  <c r="O105" i="19"/>
  <c r="P124" i="19" l="1"/>
  <c r="O124" i="19"/>
  <c r="O42" i="19"/>
  <c r="O99" i="19" l="1"/>
  <c r="O35" i="19" l="1"/>
  <c r="O34" i="19"/>
  <c r="O32" i="19"/>
  <c r="E36" i="19"/>
  <c r="F36" i="19"/>
  <c r="G36" i="19"/>
  <c r="H36" i="19"/>
  <c r="I36" i="19"/>
  <c r="J36" i="19"/>
  <c r="K36" i="19"/>
  <c r="L36" i="19"/>
  <c r="M36" i="19"/>
  <c r="N36" i="19"/>
  <c r="E44" i="19"/>
  <c r="F44" i="19"/>
  <c r="G44" i="19"/>
  <c r="H44" i="19"/>
  <c r="I44" i="19"/>
  <c r="J44" i="19"/>
  <c r="K44" i="19"/>
  <c r="L44" i="19"/>
  <c r="M44" i="19"/>
  <c r="N44" i="19"/>
  <c r="O9" i="11" l="1"/>
  <c r="O10" i="11"/>
  <c r="O11" i="11"/>
  <c r="O12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O153" i="19"/>
  <c r="O135" i="19"/>
  <c r="N101" i="19"/>
  <c r="M101" i="19"/>
  <c r="L101" i="19"/>
  <c r="K101" i="19"/>
  <c r="J101" i="19"/>
  <c r="I101" i="19"/>
  <c r="H101" i="19"/>
  <c r="G101" i="19"/>
  <c r="E101" i="19"/>
  <c r="D101" i="19"/>
  <c r="C101" i="19"/>
  <c r="O100" i="19"/>
  <c r="O97" i="19"/>
  <c r="D36" i="19"/>
  <c r="C36" i="19"/>
  <c r="N162" i="19"/>
  <c r="M162" i="19"/>
  <c r="L162" i="19"/>
  <c r="K162" i="19"/>
  <c r="J162" i="19"/>
  <c r="I162" i="19"/>
  <c r="H162" i="19"/>
  <c r="G162" i="19"/>
  <c r="F162" i="19"/>
  <c r="E162" i="19"/>
  <c r="D162" i="19"/>
  <c r="C162" i="19"/>
  <c r="O161" i="19"/>
  <c r="O158" i="19"/>
  <c r="O9" i="16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67" i="19"/>
  <c r="O166" i="19"/>
  <c r="N131" i="19"/>
  <c r="M131" i="19"/>
  <c r="L131" i="19"/>
  <c r="K131" i="19"/>
  <c r="J131" i="19"/>
  <c r="I131" i="19"/>
  <c r="H131" i="19"/>
  <c r="G131" i="19"/>
  <c r="F131" i="19"/>
  <c r="E131" i="19"/>
  <c r="D131" i="19"/>
  <c r="C131" i="19"/>
  <c r="O130" i="19"/>
  <c r="O128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O92" i="19"/>
  <c r="O91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O80" i="19"/>
  <c r="D44" i="19"/>
  <c r="C44" i="19"/>
  <c r="O43" i="19"/>
  <c r="O40" i="19"/>
  <c r="N27" i="19"/>
  <c r="M27" i="19"/>
  <c r="L27" i="19"/>
  <c r="K27" i="19"/>
  <c r="J27" i="19"/>
  <c r="I27" i="19"/>
  <c r="H27" i="19"/>
  <c r="G27" i="19"/>
  <c r="F27" i="19"/>
  <c r="E27" i="19"/>
  <c r="D27" i="19"/>
  <c r="C27" i="19"/>
  <c r="O26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11" i="10"/>
  <c r="M11" i="10"/>
  <c r="L11" i="10"/>
  <c r="K11" i="10"/>
  <c r="J11" i="10"/>
  <c r="I11" i="10"/>
  <c r="H11" i="10"/>
  <c r="G11" i="10"/>
  <c r="F11" i="10"/>
  <c r="E11" i="10"/>
  <c r="D11" i="10"/>
  <c r="C11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O23" i="10"/>
  <c r="O22" i="10"/>
  <c r="O21" i="10"/>
  <c r="O9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C5" i="4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7" i="10"/>
  <c r="M17" i="10"/>
  <c r="L17" i="10"/>
  <c r="K17" i="10"/>
  <c r="J17" i="10"/>
  <c r="I17" i="10"/>
  <c r="H17" i="10"/>
  <c r="G17" i="10"/>
  <c r="F17" i="10"/>
  <c r="E17" i="10"/>
  <c r="D17" i="10"/>
  <c r="C17" i="10"/>
  <c r="O16" i="10"/>
  <c r="O1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P12" i="17"/>
  <c r="C13" i="4" s="1"/>
  <c r="O18" i="16" l="1"/>
  <c r="B5" i="4" s="1"/>
  <c r="O39" i="8"/>
  <c r="O24" i="10"/>
  <c r="O14" i="14"/>
  <c r="B6" i="4" s="1"/>
  <c r="P14" i="14"/>
  <c r="C6" i="4" s="1"/>
  <c r="P13" i="11"/>
  <c r="C4" i="4" s="1"/>
  <c r="O17" i="10"/>
  <c r="P11" i="10"/>
  <c r="P17" i="10"/>
  <c r="O11" i="10"/>
  <c r="O12" i="17"/>
  <c r="B13" i="4" s="1"/>
  <c r="O13" i="11"/>
  <c r="B4" i="4" s="1"/>
  <c r="P12" i="12"/>
  <c r="C12" i="4" s="1"/>
  <c r="O12" i="12"/>
  <c r="B12" i="4" s="1"/>
  <c r="P32" i="8"/>
  <c r="P39" i="8"/>
  <c r="O154" i="19"/>
  <c r="P101" i="19"/>
  <c r="P24" i="10"/>
  <c r="O32" i="8"/>
  <c r="P37" i="18"/>
  <c r="P16" i="18"/>
  <c r="O37" i="18"/>
  <c r="O16" i="18"/>
  <c r="O22" i="18"/>
  <c r="O169" i="19"/>
  <c r="O87" i="19"/>
  <c r="O27" i="19"/>
  <c r="P36" i="19"/>
  <c r="P44" i="19"/>
  <c r="P162" i="19"/>
  <c r="O131" i="19"/>
  <c r="O93" i="19"/>
  <c r="P93" i="19"/>
  <c r="O44" i="19"/>
  <c r="P131" i="19"/>
  <c r="O36" i="19"/>
  <c r="O162" i="19"/>
  <c r="P154" i="19"/>
  <c r="P169" i="19"/>
  <c r="P87" i="19"/>
  <c r="O101" i="19"/>
  <c r="P27" i="19"/>
  <c r="O41" i="18" l="1"/>
  <c r="B10" i="4" s="1"/>
  <c r="O42" i="8"/>
  <c r="B9" i="4" s="1"/>
  <c r="O26" i="10"/>
  <c r="B7" i="4" s="1"/>
  <c r="P26" i="10"/>
  <c r="C7" i="4" s="1"/>
  <c r="O171" i="19"/>
  <c r="B11" i="4" s="1"/>
  <c r="P171" i="19"/>
  <c r="C11" i="4" s="1"/>
  <c r="P41" i="18"/>
  <c r="C10" i="4" s="1"/>
  <c r="P42" i="8"/>
  <c r="C9" i="4" s="1"/>
  <c r="B15" i="4" l="1"/>
  <c r="C15" i="4"/>
  <c r="B34" i="4" l="1"/>
</calcChain>
</file>

<file path=xl/sharedStrings.xml><?xml version="1.0" encoding="utf-8"?>
<sst xmlns="http://schemas.openxmlformats.org/spreadsheetml/2006/main" count="355" uniqueCount="133">
  <si>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</si>
  <si>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</si>
  <si>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</si>
  <si>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</si>
  <si>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</si>
  <si>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</si>
  <si>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</si>
  <si>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</si>
  <si>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</si>
  <si>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</si>
  <si>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</si>
  <si>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</si>
  <si>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</si>
  <si>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</si>
  <si>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</si>
  <si>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</si>
  <si>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</si>
  <si>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</si>
  <si>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</si>
  <si>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</si>
  <si>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</si>
  <si>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</si>
  <si>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</si>
  <si>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</si>
  <si>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</si>
  <si>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</si>
  <si>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</si>
  <si>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</si>
  <si>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</si>
  <si>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</si>
  <si>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</si>
  <si>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</si>
  <si>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</si>
  <si>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</si>
  <si>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</si>
  <si>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</si>
  <si>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</si>
  <si>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</si>
  <si>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</si>
  <si>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</si>
  <si>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</si>
  <si>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</si>
  <si>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</si>
  <si>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</si>
  <si>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</si>
  <si>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</si>
  <si>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</si>
  <si>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</si>
  <si>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</si>
  <si>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</si>
  <si>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</si>
  <si>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</si>
  <si>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</si>
  <si>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</si>
  <si>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</si>
  <si>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</si>
  <si>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</si>
  <si>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</si>
  <si>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</si>
  <si>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</si>
  <si>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</si>
  <si>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</si>
  <si>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</si>
  <si>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</si>
  <si>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</si>
  <si>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</si>
  <si>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</si>
  <si>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</si>
  <si>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</si>
  <si>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Team AGTSP</t>
  </si>
  <si>
    <t>Vibhu Caitanya das</t>
  </si>
  <si>
    <t>Monthly Sankirtan Festival</t>
  </si>
  <si>
    <t>Vrajabasi Das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</si>
  <si>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</si>
  <si>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</si>
  <si>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</si>
  <si>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</si>
  <si>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</si>
  <si>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</si>
  <si>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</si>
  <si>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</si>
  <si>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</si>
  <si>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</si>
  <si>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</si>
  <si>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</si>
  <si>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</si>
  <si>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</si>
  <si>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Bhakta Jason &amp; Gaura Lila</t>
  </si>
  <si>
    <t>Bhakta Arjuna</t>
  </si>
  <si>
    <t>Bhaktin Kim</t>
  </si>
  <si>
    <t>Karuna Sindhu Avatara</t>
  </si>
  <si>
    <t>Bhaktin Rikshana</t>
  </si>
  <si>
    <t>Paravyoma dasa &amp; Pushapara dasi</t>
  </si>
  <si>
    <t>Sadhu Das</t>
  </si>
  <si>
    <t>RadheShyam Das</t>
  </si>
  <si>
    <t>BhaktiRasa Dasi</t>
  </si>
  <si>
    <t>Yavat Das</t>
  </si>
  <si>
    <t>ISKCON Midrand</t>
  </si>
  <si>
    <t>MONTH : November 2020</t>
  </si>
  <si>
    <t>Abhay Charan das</t>
  </si>
  <si>
    <t>Govindaji das</t>
  </si>
  <si>
    <t>Saunaka Rsi das</t>
  </si>
  <si>
    <t>Bhargava das</t>
  </si>
  <si>
    <t>BTG Magazine</t>
  </si>
  <si>
    <t>Gift Shop</t>
  </si>
  <si>
    <t>Prabhanu Das</t>
  </si>
  <si>
    <t xml:space="preserve"> </t>
  </si>
  <si>
    <t>GIFT SHOP</t>
  </si>
  <si>
    <t>KRISHNA KIDS SENA</t>
  </si>
  <si>
    <t>Matajis :SATYABHAMA/VINATA/AKUTI DEVI DASI</t>
  </si>
  <si>
    <t>Mataji Vraja Sakhi DD</t>
  </si>
  <si>
    <t>Harinaam Cintamani</t>
  </si>
  <si>
    <t>PITE</t>
  </si>
  <si>
    <t>Mataji Bhavyata</t>
  </si>
  <si>
    <t>Prabhu Ajay Caitanya</t>
  </si>
  <si>
    <t>Prabhu Madireksena</t>
  </si>
  <si>
    <t>prabhu vidura</t>
  </si>
  <si>
    <t>prabhu Amit</t>
  </si>
  <si>
    <t>mataji Taruna</t>
  </si>
  <si>
    <t>mataji Prishnee</t>
  </si>
  <si>
    <t>Mataji Anju</t>
  </si>
  <si>
    <t>Mataji Dangati Lila devi dasi</t>
  </si>
  <si>
    <t>Prabhu Naranarayan dasa</t>
  </si>
  <si>
    <t>Prabhu Mahajana</t>
  </si>
  <si>
    <t>Mataji Carubala</t>
  </si>
  <si>
    <t>Mataji Sudevi</t>
  </si>
  <si>
    <t>Mataji Swasti DD</t>
  </si>
  <si>
    <t>Nityananda Kripa DD</t>
  </si>
  <si>
    <t>Mataji Manita</t>
  </si>
  <si>
    <t>Mataji Veena</t>
  </si>
  <si>
    <t>Prabhu Satyam</t>
  </si>
  <si>
    <t>Prabhu Nimai dasa</t>
  </si>
  <si>
    <t>Prabhu Vraja dulal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</si>
</sst>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November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4"/>
                <c:pt idx="1">
                  <c:v>240</c:v>
                </c:pt>
                <c:pt idx="2">
                  <c:v>1654</c:v>
                </c:pt>
                <c:pt idx="3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4"/>
                <c:pt idx="1">
                  <c:v>386.55</c:v>
                </c:pt>
                <c:pt idx="2">
                  <c:v>779.75000000000011</c:v>
                </c:pt>
                <c:pt idx="3">
                  <c:v>1765.75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204</c:v>
                </c:pt>
                <c:pt idx="4" formatCode="0">
                  <c:v>128</c:v>
                </c:pt>
                <c:pt idx="5" formatCode="0">
                  <c:v>813</c:v>
                </c:pt>
                <c:pt idx="6" formatCode="0">
                  <c:v>5973</c:v>
                </c:pt>
                <c:pt idx="7" formatCode="0">
                  <c:v>10680</c:v>
                </c:pt>
                <c:pt idx="8" formatCode="0">
                  <c:v>6095</c:v>
                </c:pt>
                <c:pt idx="9" formatCode="0">
                  <c:v>4725</c:v>
                </c:pt>
                <c:pt idx="10" formatCode="0">
                  <c:v>3929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11</xdr:col>
      <xdr:colOff>0</xdr:colOff>
      <xdr:row>51</xdr:row>
      <xdr:rowOff>160020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86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86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86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6"/>
  <sheetViews>
    <sheetView tabSelected="1" workbookViewId="0">
      <selection activeCell="B34" sqref="B3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98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107</v>
      </c>
      <c r="C8" s="144"/>
      <c r="D8" s="51"/>
      <c r="E8" s="52"/>
      <c r="F8" s="53">
        <v>13</v>
      </c>
      <c r="G8" s="59">
        <v>15</v>
      </c>
      <c r="H8" s="60"/>
      <c r="I8" s="145">
        <v>10</v>
      </c>
      <c r="J8" s="60"/>
      <c r="K8" s="59">
        <v>5</v>
      </c>
      <c r="L8" s="62"/>
      <c r="M8" s="59"/>
      <c r="N8" s="60">
        <v>10</v>
      </c>
      <c r="O8" s="117">
        <f t="shared" ref="O8:O9" si="0">SUM(F8:N8)</f>
        <v>53</v>
      </c>
      <c r="P8" s="195">
        <f t="shared" ref="P8:P9" si="1">(D8*$D$4)+(E8*$E$4)+(F8*$F$4)+(G8*$G$4)+(H8*$H$4)+(I8*$I$4)+(J8*$J$4)+(K8*$K$4)+(L8*$L$4)+(M8*$M$4)+(N8*$N$4)</f>
        <v>35.049999999999997</v>
      </c>
    </row>
    <row r="9" spans="1:16">
      <c r="B9" s="58" t="s">
        <v>108</v>
      </c>
      <c r="C9" s="144"/>
      <c r="D9" s="51"/>
      <c r="E9" s="52"/>
      <c r="F9" s="53">
        <v>5</v>
      </c>
      <c r="G9" s="59"/>
      <c r="H9" s="60"/>
      <c r="I9" s="61">
        <v>4</v>
      </c>
      <c r="J9" s="60"/>
      <c r="K9" s="59">
        <v>7</v>
      </c>
      <c r="L9" s="62"/>
      <c r="M9" s="59"/>
      <c r="N9" s="60">
        <v>171</v>
      </c>
      <c r="O9" s="117">
        <f t="shared" si="0"/>
        <v>187</v>
      </c>
      <c r="P9" s="195">
        <f t="shared" si="1"/>
        <v>351.5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ref="O10" si="2">SUM(F10:N10)</f>
        <v>0</v>
      </c>
      <c r="P10" s="195">
        <f t="shared" ref="P10" si="3">(D10*$D$4)+(E10*$E$4)+(F10*$F$4)+(G10*$G$4)+(H10*$H$4)+(I10*$I$4)+(J10*$J$4)+(K10*$K$4)+(L10*$L$4)+(M10*$M$4)+(N10*$N$4)</f>
        <v>0</v>
      </c>
    </row>
    <row r="11" spans="1:16" ht="10.8" thickBot="1">
      <c r="A11" s="38"/>
      <c r="B11" s="39" t="s">
        <v>21</v>
      </c>
      <c r="C11" s="39">
        <f t="shared" ref="C11:P11" si="4">SUM(C8:C10)</f>
        <v>0</v>
      </c>
      <c r="D11" s="39">
        <f t="shared" si="4"/>
        <v>0</v>
      </c>
      <c r="E11" s="39">
        <f t="shared" si="4"/>
        <v>0</v>
      </c>
      <c r="F11" s="39">
        <f t="shared" si="4"/>
        <v>18</v>
      </c>
      <c r="G11" s="39">
        <f t="shared" si="4"/>
        <v>15</v>
      </c>
      <c r="H11" s="39">
        <f t="shared" si="4"/>
        <v>0</v>
      </c>
      <c r="I11" s="39">
        <f t="shared" si="4"/>
        <v>14</v>
      </c>
      <c r="J11" s="39">
        <f t="shared" si="4"/>
        <v>0</v>
      </c>
      <c r="K11" s="39">
        <f t="shared" si="4"/>
        <v>12</v>
      </c>
      <c r="L11" s="39">
        <f t="shared" si="4"/>
        <v>0</v>
      </c>
      <c r="M11" s="39">
        <f t="shared" si="4"/>
        <v>0</v>
      </c>
      <c r="N11" s="39">
        <f t="shared" si="4"/>
        <v>181</v>
      </c>
      <c r="O11" s="39">
        <f t="shared" si="4"/>
        <v>240</v>
      </c>
      <c r="P11" s="39">
        <f t="shared" si="4"/>
        <v>386.55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 hidden="1">
      <c r="O13" s="38"/>
    </row>
    <row r="14" spans="1:16" ht="10.8" hidden="1" thickBot="1">
      <c r="B14" s="33" t="s">
        <v>39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ht="12" hidden="1" customHeight="1">
      <c r="B15" s="160"/>
      <c r="C15" s="51"/>
      <c r="D15" s="52"/>
      <c r="E15" s="52"/>
      <c r="F15" s="164"/>
      <c r="G15" s="161"/>
      <c r="H15" s="60"/>
      <c r="I15" s="162"/>
      <c r="J15" s="60"/>
      <c r="K15" s="161"/>
      <c r="L15" s="163"/>
      <c r="M15" s="59"/>
      <c r="N15" s="110"/>
      <c r="O15" s="36">
        <f>SUM(F15:N15)</f>
        <v>0</v>
      </c>
      <c r="P15" s="195">
        <f t="shared" ref="P15:P16" si="5">(D15*$D$4)+(E15*$E$4)+(F15*$F$4)+(G15*$G$4)+(H15*$H$4)+(I15*$I$4)+(J15*$J$4)+(K15*$K$4)+(L15*$L$4)+(M15*$M$4)+(N15*$N$4)</f>
        <v>0</v>
      </c>
    </row>
    <row r="16" spans="1:16" hidden="1">
      <c r="B16" s="160"/>
      <c r="C16" s="51"/>
      <c r="D16" s="52"/>
      <c r="E16" s="52"/>
      <c r="F16" s="111"/>
      <c r="G16" s="113"/>
      <c r="H16" s="112"/>
      <c r="I16" s="113"/>
      <c r="J16" s="114"/>
      <c r="K16" s="113"/>
      <c r="L16" s="114"/>
      <c r="M16" s="115"/>
      <c r="N16" s="110"/>
      <c r="O16" s="36">
        <f>SUM(F16:N16)</f>
        <v>0</v>
      </c>
      <c r="P16" s="195">
        <f t="shared" si="5"/>
        <v>0</v>
      </c>
    </row>
    <row r="17" spans="2:16" ht="10.8" hidden="1" thickBot="1">
      <c r="B17" s="39" t="s">
        <v>21</v>
      </c>
      <c r="C17" s="39">
        <f t="shared" ref="C17:P17" si="6">SUM(C15:C16)</f>
        <v>0</v>
      </c>
      <c r="D17" s="39">
        <f t="shared" si="6"/>
        <v>0</v>
      </c>
      <c r="E17" s="39">
        <f t="shared" si="6"/>
        <v>0</v>
      </c>
      <c r="F17" s="39">
        <f t="shared" si="6"/>
        <v>0</v>
      </c>
      <c r="G17" s="39">
        <f t="shared" si="6"/>
        <v>0</v>
      </c>
      <c r="H17" s="39">
        <f t="shared" si="6"/>
        <v>0</v>
      </c>
      <c r="I17" s="39">
        <f t="shared" si="6"/>
        <v>0</v>
      </c>
      <c r="J17" s="39">
        <f t="shared" si="6"/>
        <v>0</v>
      </c>
      <c r="K17" s="39">
        <f t="shared" si="6"/>
        <v>0</v>
      </c>
      <c r="L17" s="39">
        <f t="shared" si="6"/>
        <v>0</v>
      </c>
      <c r="M17" s="39">
        <f t="shared" si="6"/>
        <v>0</v>
      </c>
      <c r="N17" s="39">
        <f t="shared" si="6"/>
        <v>0</v>
      </c>
      <c r="O17" s="39">
        <f t="shared" si="6"/>
        <v>0</v>
      </c>
      <c r="P17" s="116">
        <f t="shared" si="6"/>
        <v>0</v>
      </c>
    </row>
    <row r="18" spans="2:16" hidden="1"/>
    <row r="19" spans="2:16" hidden="1"/>
    <row r="20" spans="2:16" ht="10.8" hidden="1" thickBot="1">
      <c r="B20" s="33" t="s">
        <v>40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2:16" hidden="1">
      <c r="B21" s="58"/>
      <c r="C21" s="63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195">
        <f t="shared" ref="P21:P23" si="7">(D21*$D$4)+(E21*$E$4)+(F21*$F$4)+(G21*$G$4)+(H21*$H$4)+(I21*$I$4)+(J21*$J$4)+(K21*$K$4)+(L21*$L$4)+(M21*$M$4)+(N21*$N$4)</f>
        <v>0</v>
      </c>
    </row>
    <row r="22" spans="2:16" hidden="1"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195">
        <f t="shared" si="7"/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SUM(C23:N23)</f>
        <v>0</v>
      </c>
      <c r="P23" s="195">
        <f t="shared" si="7"/>
        <v>0</v>
      </c>
    </row>
    <row r="24" spans="2:16" ht="10.8" hidden="1" thickBot="1">
      <c r="B24" s="39" t="s">
        <v>21</v>
      </c>
      <c r="C24" s="39">
        <f>SUM(C21:C22)</f>
        <v>0</v>
      </c>
      <c r="D24" s="39">
        <f>SUM(D21:D22)</f>
        <v>0</v>
      </c>
      <c r="E24" s="39">
        <f>SUM(E21:E22)</f>
        <v>0</v>
      </c>
      <c r="F24" s="39">
        <f t="shared" ref="F24:P24" si="8">SUM(F21:F23)</f>
        <v>0</v>
      </c>
      <c r="G24" s="39">
        <f t="shared" si="8"/>
        <v>0</v>
      </c>
      <c r="H24" s="39">
        <f t="shared" si="8"/>
        <v>0</v>
      </c>
      <c r="I24" s="39">
        <f t="shared" si="8"/>
        <v>0</v>
      </c>
      <c r="J24" s="39">
        <f t="shared" si="8"/>
        <v>0</v>
      </c>
      <c r="K24" s="39">
        <f t="shared" si="8"/>
        <v>0</v>
      </c>
      <c r="L24" s="39">
        <f t="shared" si="8"/>
        <v>0</v>
      </c>
      <c r="M24" s="39">
        <f t="shared" si="8"/>
        <v>0</v>
      </c>
      <c r="N24" s="39">
        <f t="shared" si="8"/>
        <v>0</v>
      </c>
      <c r="O24" s="39">
        <f t="shared" si="8"/>
        <v>0</v>
      </c>
      <c r="P24" s="116">
        <f t="shared" si="8"/>
        <v>0</v>
      </c>
    </row>
    <row r="25" spans="2:16"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146"/>
    </row>
    <row r="26" spans="2:16">
      <c r="N26" s="119" t="s">
        <v>29</v>
      </c>
      <c r="O26" s="118">
        <f>SUM(O11+O17+O24)</f>
        <v>240</v>
      </c>
      <c r="P26" s="118">
        <f>SUM(P11+P17+P24)</f>
        <v>386.55</v>
      </c>
    </row>
  </sheetData>
  <pageMargins left="0.7" right="0.7" top="0.75" bottom="0.75" header="0.3" footer="0.3"/>
  <pageSetup paperSize="9" orientation="portrait" r:id="rId1"/>
  <ignoredErrors>
    <ignoredError sqref="O8: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59</v>
      </c>
    </row>
    <row r="3" spans="1:16" ht="13.2">
      <c r="B3" s="2" t="s">
        <v>86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" sqref="B3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98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109</v>
      </c>
      <c r="C7" s="159"/>
      <c r="D7" s="153"/>
      <c r="E7" s="153"/>
      <c r="F7" s="154">
        <v>2</v>
      </c>
      <c r="G7" s="155">
        <v>121</v>
      </c>
      <c r="H7" s="156"/>
      <c r="I7" s="157">
        <v>30</v>
      </c>
      <c r="J7" s="156"/>
      <c r="K7" s="155">
        <v>2</v>
      </c>
      <c r="L7" s="158"/>
      <c r="M7" s="155">
        <v>108</v>
      </c>
      <c r="N7" s="156"/>
      <c r="O7" s="184">
        <f t="shared" ref="O7:O30" si="0">SUM(F7:N7)</f>
        <v>263</v>
      </c>
      <c r="P7" s="195">
        <f>(D7*$D$3)+(E7*$E$3)+(F7*$F$3)+(G7*$G$3)+(H7*$H$3)+(I7*$I$3)+(J7*$J$3)+(K7*$K$3)+(L7*$L$3)+(M7*$M$3)+(N7*$N$3)</f>
        <v>263.45</v>
      </c>
    </row>
    <row r="8" spans="1:16" s="189" customFormat="1">
      <c r="A8" s="188"/>
      <c r="B8" s="187" t="s">
        <v>110</v>
      </c>
      <c r="C8" s="159"/>
      <c r="D8" s="153"/>
      <c r="E8" s="153"/>
      <c r="F8" s="154"/>
      <c r="G8" s="155">
        <v>30</v>
      </c>
      <c r="H8" s="156"/>
      <c r="I8" s="157"/>
      <c r="J8" s="156"/>
      <c r="K8" s="155"/>
      <c r="L8" s="158"/>
      <c r="M8" s="155"/>
      <c r="N8" s="156"/>
      <c r="O8" s="184">
        <f t="shared" si="0"/>
        <v>30</v>
      </c>
      <c r="P8" s="195">
        <f t="shared" ref="P8:P31" si="1">(D8*$D$3)+(E8*$E$3)+(F8*$F$3)+(G8*$G$3)+(H8*$H$3)+(I8*$I$3)+(J8*$J$3)+(K8*$K$3)+(L8*$L$3)+(M8*$M$3)+(N8*$N$3)</f>
        <v>7.5</v>
      </c>
    </row>
    <row r="9" spans="1:16" s="189" customFormat="1">
      <c r="A9" s="188"/>
      <c r="B9" s="187" t="s">
        <v>111</v>
      </c>
      <c r="C9" s="159"/>
      <c r="D9" s="153"/>
      <c r="E9" s="153"/>
      <c r="F9" s="154"/>
      <c r="G9" s="155">
        <v>220</v>
      </c>
      <c r="H9" s="156"/>
      <c r="I9" s="157">
        <v>10</v>
      </c>
      <c r="J9" s="156"/>
      <c r="K9" s="155"/>
      <c r="L9" s="158"/>
      <c r="M9" s="155"/>
      <c r="N9" s="156"/>
      <c r="O9" s="184">
        <f t="shared" ref="O9:O11" si="2">SUM(F9:N9)</f>
        <v>230</v>
      </c>
      <c r="P9" s="195">
        <f t="shared" si="1"/>
        <v>60</v>
      </c>
    </row>
    <row r="10" spans="1:16" s="189" customFormat="1">
      <c r="A10" s="188"/>
      <c r="B10" s="187" t="s">
        <v>112</v>
      </c>
      <c r="C10" s="159"/>
      <c r="D10" s="153"/>
      <c r="E10" s="153"/>
      <c r="F10" s="154"/>
      <c r="G10" s="155">
        <v>495</v>
      </c>
      <c r="H10" s="156"/>
      <c r="I10" s="157"/>
      <c r="J10" s="156"/>
      <c r="K10" s="155"/>
      <c r="L10" s="158"/>
      <c r="M10" s="155"/>
      <c r="N10" s="156"/>
      <c r="O10" s="184">
        <f t="shared" si="2"/>
        <v>495</v>
      </c>
      <c r="P10" s="195">
        <f t="shared" si="1"/>
        <v>123.75</v>
      </c>
    </row>
    <row r="11" spans="1:16" s="189" customFormat="1">
      <c r="A11" s="188"/>
      <c r="B11" s="187" t="s">
        <v>113</v>
      </c>
      <c r="C11" s="159"/>
      <c r="D11" s="153"/>
      <c r="E11" s="153"/>
      <c r="F11" s="154"/>
      <c r="G11" s="155">
        <v>100</v>
      </c>
      <c r="H11" s="156"/>
      <c r="I11" s="157"/>
      <c r="J11" s="156"/>
      <c r="K11" s="155"/>
      <c r="L11" s="158"/>
      <c r="M11" s="155"/>
      <c r="N11" s="156"/>
      <c r="O11" s="184">
        <f t="shared" si="2"/>
        <v>100</v>
      </c>
      <c r="P11" s="195">
        <f t="shared" si="1"/>
        <v>25</v>
      </c>
    </row>
    <row r="12" spans="1:16" s="189" customFormat="1">
      <c r="A12" s="188"/>
      <c r="B12" s="187" t="s">
        <v>114</v>
      </c>
      <c r="C12" s="159"/>
      <c r="D12" s="153"/>
      <c r="E12" s="153"/>
      <c r="F12" s="154"/>
      <c r="G12" s="155"/>
      <c r="H12" s="156"/>
      <c r="I12" s="157"/>
      <c r="J12" s="156"/>
      <c r="K12" s="155">
        <v>2</v>
      </c>
      <c r="L12" s="158"/>
      <c r="M12" s="155"/>
      <c r="N12" s="156"/>
      <c r="O12" s="184">
        <f t="shared" ref="O12:O18" si="3">SUM(F12:N12)</f>
        <v>2</v>
      </c>
      <c r="P12" s="195">
        <f t="shared" si="1"/>
        <v>2</v>
      </c>
    </row>
    <row r="13" spans="1:16" s="189" customFormat="1">
      <c r="A13" s="188"/>
      <c r="B13" s="152" t="s">
        <v>115</v>
      </c>
      <c r="C13" s="159"/>
      <c r="D13" s="153"/>
      <c r="E13" s="153"/>
      <c r="F13" s="154"/>
      <c r="G13" s="155"/>
      <c r="H13" s="156"/>
      <c r="I13" s="157"/>
      <c r="J13" s="156"/>
      <c r="K13" s="155">
        <v>10</v>
      </c>
      <c r="L13" s="158"/>
      <c r="M13" s="155"/>
      <c r="N13" s="156"/>
      <c r="O13" s="184">
        <f t="shared" si="3"/>
        <v>10</v>
      </c>
      <c r="P13" s="195">
        <f t="shared" si="1"/>
        <v>10</v>
      </c>
    </row>
    <row r="14" spans="1:16" s="189" customFormat="1">
      <c r="A14" s="188"/>
      <c r="B14" s="152" t="s">
        <v>116</v>
      </c>
      <c r="C14" s="159"/>
      <c r="D14" s="153"/>
      <c r="E14" s="153"/>
      <c r="F14" s="154"/>
      <c r="G14" s="155">
        <v>171</v>
      </c>
      <c r="H14" s="156"/>
      <c r="I14" s="157">
        <v>7</v>
      </c>
      <c r="J14" s="156"/>
      <c r="K14" s="155">
        <v>4</v>
      </c>
      <c r="L14" s="158"/>
      <c r="M14" s="155">
        <v>5</v>
      </c>
      <c r="N14" s="156"/>
      <c r="O14" s="184">
        <f t="shared" si="3"/>
        <v>187</v>
      </c>
      <c r="P14" s="195">
        <f t="shared" si="1"/>
        <v>60.25</v>
      </c>
    </row>
    <row r="15" spans="1:16" s="189" customFormat="1">
      <c r="A15" s="188"/>
      <c r="B15" s="187" t="s">
        <v>117</v>
      </c>
      <c r="C15" s="159"/>
      <c r="D15" s="153"/>
      <c r="E15" s="153"/>
      <c r="F15" s="154"/>
      <c r="G15" s="155">
        <v>6</v>
      </c>
      <c r="H15" s="156"/>
      <c r="I15" s="157"/>
      <c r="J15" s="156"/>
      <c r="K15" s="155"/>
      <c r="L15" s="158"/>
      <c r="M15" s="155">
        <v>2</v>
      </c>
      <c r="N15" s="156"/>
      <c r="O15" s="184">
        <f t="shared" si="3"/>
        <v>8</v>
      </c>
      <c r="P15" s="195">
        <f t="shared" si="1"/>
        <v>5.5</v>
      </c>
    </row>
    <row r="16" spans="1:16" s="189" customFormat="1">
      <c r="A16" s="188"/>
      <c r="B16" s="187" t="s">
        <v>118</v>
      </c>
      <c r="C16" s="159"/>
      <c r="D16" s="153"/>
      <c r="E16" s="153"/>
      <c r="F16" s="154">
        <v>1</v>
      </c>
      <c r="G16" s="155">
        <v>5</v>
      </c>
      <c r="H16" s="156"/>
      <c r="I16" s="157">
        <v>1</v>
      </c>
      <c r="J16" s="156"/>
      <c r="K16" s="155"/>
      <c r="L16" s="158"/>
      <c r="M16" s="155">
        <v>4</v>
      </c>
      <c r="N16" s="156"/>
      <c r="O16" s="184">
        <f t="shared" si="3"/>
        <v>11</v>
      </c>
      <c r="P16" s="195">
        <f t="shared" si="1"/>
        <v>9.85</v>
      </c>
    </row>
    <row r="17" spans="1:16" s="189" customFormat="1">
      <c r="A17" s="188"/>
      <c r="B17" s="187" t="s">
        <v>119</v>
      </c>
      <c r="C17" s="159"/>
      <c r="D17" s="153"/>
      <c r="E17" s="153"/>
      <c r="F17" s="154"/>
      <c r="G17" s="155">
        <v>2</v>
      </c>
      <c r="H17" s="156"/>
      <c r="I17" s="157"/>
      <c r="J17" s="156"/>
      <c r="K17" s="155"/>
      <c r="L17" s="158"/>
      <c r="M17" s="155">
        <v>1</v>
      </c>
      <c r="N17" s="156"/>
      <c r="O17" s="184">
        <f t="shared" si="3"/>
        <v>3</v>
      </c>
      <c r="P17" s="195">
        <f t="shared" si="1"/>
        <v>2.5</v>
      </c>
    </row>
    <row r="18" spans="1:16" s="189" customFormat="1">
      <c r="A18" s="188"/>
      <c r="B18" s="187" t="s">
        <v>120</v>
      </c>
      <c r="C18" s="159"/>
      <c r="D18" s="153"/>
      <c r="E18" s="153"/>
      <c r="F18" s="154">
        <v>1</v>
      </c>
      <c r="G18" s="155">
        <v>23</v>
      </c>
      <c r="H18" s="156"/>
      <c r="I18" s="157"/>
      <c r="J18" s="156"/>
      <c r="K18" s="155"/>
      <c r="L18" s="158"/>
      <c r="M18" s="155"/>
      <c r="N18" s="156"/>
      <c r="O18" s="184">
        <f t="shared" si="3"/>
        <v>24</v>
      </c>
      <c r="P18" s="195">
        <f t="shared" si="1"/>
        <v>5.85</v>
      </c>
    </row>
    <row r="19" spans="1:16" s="189" customFormat="1">
      <c r="A19" s="188"/>
      <c r="B19" s="187" t="s">
        <v>121</v>
      </c>
      <c r="C19" s="159"/>
      <c r="D19" s="153"/>
      <c r="E19" s="153"/>
      <c r="F19" s="154">
        <v>5</v>
      </c>
      <c r="G19" s="155">
        <v>4</v>
      </c>
      <c r="H19" s="156"/>
      <c r="I19" s="157"/>
      <c r="J19" s="156"/>
      <c r="K19" s="155"/>
      <c r="L19" s="158"/>
      <c r="M19" s="155">
        <v>3</v>
      </c>
      <c r="N19" s="156"/>
      <c r="O19" s="184">
        <f t="shared" ref="O19" si="4">SUM(F19:N19)</f>
        <v>12</v>
      </c>
      <c r="P19" s="195">
        <f t="shared" ref="P19" si="5">(D19*$D$3)+(E19*$E$3)+(F19*$F$3)+(G19*$G$3)+(H19*$H$3)+(I19*$I$3)+(J19*$J$3)+(K19*$K$3)+(L19*$L$3)+(M19*$M$3)+(N19*$N$3)</f>
        <v>7.5</v>
      </c>
    </row>
    <row r="20" spans="1:16" s="189" customFormat="1">
      <c r="A20" s="188"/>
      <c r="B20" s="187" t="s">
        <v>122</v>
      </c>
      <c r="C20" s="159"/>
      <c r="D20" s="153"/>
      <c r="E20" s="153"/>
      <c r="F20" s="154"/>
      <c r="G20" s="155">
        <v>6</v>
      </c>
      <c r="H20" s="156"/>
      <c r="I20" s="157">
        <v>1</v>
      </c>
      <c r="J20" s="156"/>
      <c r="K20" s="155"/>
      <c r="L20" s="158"/>
      <c r="M20" s="155">
        <v>8</v>
      </c>
      <c r="N20" s="156"/>
      <c r="O20" s="184">
        <f t="shared" ref="O20" si="6">SUM(F20:N20)</f>
        <v>15</v>
      </c>
      <c r="P20" s="195">
        <f t="shared" ref="P20:P29" si="7">(D20*$D$3)+(E20*$E$3)+(F20*$F$3)+(G20*$G$3)+(H20*$H$3)+(I20*$I$3)+(J20*$J$3)+(K20*$K$3)+(L20*$L$3)+(M20*$M$3)+(N20*$N$3)</f>
        <v>18</v>
      </c>
    </row>
    <row r="21" spans="1:16" s="189" customFormat="1">
      <c r="A21" s="188"/>
      <c r="B21" s="187" t="s">
        <v>123</v>
      </c>
      <c r="C21" s="159"/>
      <c r="D21" s="153"/>
      <c r="E21" s="153"/>
      <c r="F21" s="154"/>
      <c r="G21" s="155">
        <v>5</v>
      </c>
      <c r="H21" s="156"/>
      <c r="I21" s="157">
        <v>1</v>
      </c>
      <c r="J21" s="156"/>
      <c r="K21" s="155"/>
      <c r="L21" s="158"/>
      <c r="M21" s="155">
        <v>11</v>
      </c>
      <c r="N21" s="156"/>
      <c r="O21" s="184">
        <f t="shared" ref="O21:O23" si="8">SUM(F21:N21)</f>
        <v>17</v>
      </c>
      <c r="P21" s="195">
        <f t="shared" si="7"/>
        <v>23.75</v>
      </c>
    </row>
    <row r="22" spans="1:16" s="189" customFormat="1">
      <c r="A22" s="188"/>
      <c r="B22" s="187" t="s">
        <v>124</v>
      </c>
      <c r="C22" s="159"/>
      <c r="D22" s="153"/>
      <c r="E22" s="153"/>
      <c r="F22" s="154">
        <v>11</v>
      </c>
      <c r="G22" s="155">
        <v>15</v>
      </c>
      <c r="H22" s="156"/>
      <c r="I22" s="157">
        <v>2</v>
      </c>
      <c r="J22" s="156"/>
      <c r="K22" s="155"/>
      <c r="L22" s="158"/>
      <c r="M22" s="155">
        <v>2</v>
      </c>
      <c r="N22" s="156"/>
      <c r="O22" s="184">
        <f t="shared" si="8"/>
        <v>30</v>
      </c>
      <c r="P22" s="195">
        <f t="shared" si="7"/>
        <v>9.85</v>
      </c>
    </row>
    <row r="23" spans="1:16" s="189" customFormat="1">
      <c r="A23" s="188"/>
      <c r="B23" s="187" t="s">
        <v>125</v>
      </c>
      <c r="C23" s="159"/>
      <c r="D23" s="153"/>
      <c r="E23" s="153"/>
      <c r="F23" s="154"/>
      <c r="G23" s="155">
        <v>35</v>
      </c>
      <c r="H23" s="156"/>
      <c r="I23" s="157">
        <v>2</v>
      </c>
      <c r="J23" s="156"/>
      <c r="K23" s="155"/>
      <c r="L23" s="158"/>
      <c r="M23" s="155"/>
      <c r="N23" s="156"/>
      <c r="O23" s="184">
        <f t="shared" si="8"/>
        <v>37</v>
      </c>
      <c r="P23" s="195">
        <f t="shared" si="7"/>
        <v>9.75</v>
      </c>
    </row>
    <row r="24" spans="1:16" s="189" customFormat="1">
      <c r="A24" s="188"/>
      <c r="B24" s="187" t="s">
        <v>126</v>
      </c>
      <c r="C24" s="159"/>
      <c r="D24" s="153"/>
      <c r="E24" s="153"/>
      <c r="F24" s="154">
        <v>4</v>
      </c>
      <c r="G24" s="155">
        <v>9</v>
      </c>
      <c r="H24" s="156"/>
      <c r="I24" s="157"/>
      <c r="J24" s="156"/>
      <c r="K24" s="155"/>
      <c r="L24" s="158"/>
      <c r="M24" s="155">
        <v>1</v>
      </c>
      <c r="N24" s="156"/>
      <c r="O24" s="184">
        <f t="shared" ref="O24:O29" si="9">SUM(F24:N24)</f>
        <v>14</v>
      </c>
      <c r="P24" s="195">
        <f t="shared" si="7"/>
        <v>4.6500000000000004</v>
      </c>
    </row>
    <row r="25" spans="1:16" s="189" customFormat="1">
      <c r="A25" s="188"/>
      <c r="B25" s="152" t="s">
        <v>127</v>
      </c>
      <c r="C25" s="159"/>
      <c r="D25" s="153"/>
      <c r="E25" s="153"/>
      <c r="F25" s="154"/>
      <c r="G25" s="155">
        <v>1</v>
      </c>
      <c r="H25" s="156"/>
      <c r="I25" s="157"/>
      <c r="J25" s="156"/>
      <c r="K25" s="155"/>
      <c r="L25" s="158"/>
      <c r="M25" s="155"/>
      <c r="N25" s="156"/>
      <c r="O25" s="184">
        <f t="shared" si="9"/>
        <v>1</v>
      </c>
      <c r="P25" s="195">
        <f t="shared" si="7"/>
        <v>0.25</v>
      </c>
    </row>
    <row r="26" spans="1:16" s="189" customFormat="1">
      <c r="A26" s="188"/>
      <c r="B26" s="187" t="s">
        <v>128</v>
      </c>
      <c r="C26" s="159"/>
      <c r="D26" s="153"/>
      <c r="E26" s="153"/>
      <c r="F26" s="154"/>
      <c r="G26" s="155">
        <v>1</v>
      </c>
      <c r="H26" s="156"/>
      <c r="I26" s="157"/>
      <c r="J26" s="156"/>
      <c r="K26" s="155"/>
      <c r="L26" s="158"/>
      <c r="M26" s="155"/>
      <c r="N26" s="156"/>
      <c r="O26" s="184">
        <f t="shared" si="9"/>
        <v>1</v>
      </c>
      <c r="P26" s="195">
        <f t="shared" si="7"/>
        <v>0.25</v>
      </c>
    </row>
    <row r="27" spans="1:16" s="189" customFormat="1">
      <c r="A27" s="188"/>
      <c r="B27" s="187" t="s">
        <v>129</v>
      </c>
      <c r="C27" s="159"/>
      <c r="D27" s="153"/>
      <c r="E27" s="153"/>
      <c r="F27" s="154"/>
      <c r="G27" s="155">
        <v>2</v>
      </c>
      <c r="H27" s="156"/>
      <c r="I27" s="157"/>
      <c r="J27" s="156"/>
      <c r="K27" s="155"/>
      <c r="L27" s="158"/>
      <c r="M27" s="155"/>
      <c r="N27" s="156"/>
      <c r="O27" s="184">
        <f t="shared" si="9"/>
        <v>2</v>
      </c>
      <c r="P27" s="195">
        <f t="shared" si="7"/>
        <v>0.5</v>
      </c>
    </row>
    <row r="28" spans="1:16" s="189" customFormat="1">
      <c r="A28" s="188"/>
      <c r="B28" s="187" t="s">
        <v>130</v>
      </c>
      <c r="C28" s="159"/>
      <c r="D28" s="153"/>
      <c r="E28" s="153"/>
      <c r="F28" s="154">
        <v>1</v>
      </c>
      <c r="G28" s="155">
        <v>2</v>
      </c>
      <c r="H28" s="156"/>
      <c r="I28" s="157"/>
      <c r="J28" s="156"/>
      <c r="K28" s="155"/>
      <c r="L28" s="158"/>
      <c r="M28" s="155">
        <v>1</v>
      </c>
      <c r="N28" s="156"/>
      <c r="O28" s="184">
        <f t="shared" si="9"/>
        <v>4</v>
      </c>
      <c r="P28" s="195">
        <f t="shared" si="7"/>
        <v>2.6</v>
      </c>
    </row>
    <row r="29" spans="1:16" s="189" customFormat="1">
      <c r="A29" s="188"/>
      <c r="B29" s="187" t="s">
        <v>131</v>
      </c>
      <c r="C29" s="159"/>
      <c r="D29" s="153"/>
      <c r="E29" s="153"/>
      <c r="F29" s="154"/>
      <c r="G29" s="155">
        <v>108</v>
      </c>
      <c r="H29" s="156"/>
      <c r="I29" s="157"/>
      <c r="J29" s="156"/>
      <c r="K29" s="155"/>
      <c r="L29" s="158"/>
      <c r="M29" s="155"/>
      <c r="N29" s="156"/>
      <c r="O29" s="184">
        <f t="shared" si="9"/>
        <v>108</v>
      </c>
      <c r="P29" s="195">
        <f t="shared" si="7"/>
        <v>27</v>
      </c>
    </row>
    <row r="30" spans="1:16" s="189" customFormat="1">
      <c r="A30" s="188"/>
      <c r="B30" s="187" t="s">
        <v>132</v>
      </c>
      <c r="C30" s="159"/>
      <c r="D30" s="153"/>
      <c r="E30" s="153"/>
      <c r="F30" s="154"/>
      <c r="G30" s="155"/>
      <c r="H30" s="156"/>
      <c r="I30" s="157"/>
      <c r="J30" s="156"/>
      <c r="K30" s="155"/>
      <c r="L30" s="158"/>
      <c r="M30" s="155">
        <v>50</v>
      </c>
      <c r="N30" s="156"/>
      <c r="O30" s="184">
        <f t="shared" si="0"/>
        <v>50</v>
      </c>
      <c r="P30" s="195">
        <f t="shared" si="1"/>
        <v>100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5">
        <f t="shared" si="1"/>
        <v>0</v>
      </c>
    </row>
    <row r="32" spans="1:16" ht="10.8" thickBot="1">
      <c r="A32" s="38"/>
      <c r="B32" s="39" t="s">
        <v>21</v>
      </c>
      <c r="C32" s="39">
        <f>SUM(C7:C31)</f>
        <v>0</v>
      </c>
      <c r="D32" s="39">
        <f>SUM(D7:D31)</f>
        <v>0</v>
      </c>
      <c r="E32" s="39">
        <f>SUM(E7:E31)</f>
        <v>0</v>
      </c>
      <c r="F32" s="39">
        <f>SUM(F7:F31)</f>
        <v>25</v>
      </c>
      <c r="G32" s="39">
        <f>SUM(G7:G31)</f>
        <v>1361</v>
      </c>
      <c r="H32" s="39">
        <f>SUM(H7:H31)</f>
        <v>0</v>
      </c>
      <c r="I32" s="39">
        <f>SUM(I7:I31)</f>
        <v>54</v>
      </c>
      <c r="J32" s="39">
        <f>SUM(J7:J31)</f>
        <v>0</v>
      </c>
      <c r="K32" s="39">
        <f>SUM(K7:K31)</f>
        <v>18</v>
      </c>
      <c r="L32" s="39">
        <f>SUM(L7:L31)</f>
        <v>0</v>
      </c>
      <c r="M32" s="39">
        <f>SUM(M7:M31)</f>
        <v>196</v>
      </c>
      <c r="N32" s="39">
        <f>SUM(N7:N31)</f>
        <v>0</v>
      </c>
      <c r="O32" s="39">
        <f>SUM(O7:O31)</f>
        <v>1654</v>
      </c>
      <c r="P32" s="39">
        <f>SUM(P7:P31)</f>
        <v>779.75000000000011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 hidden="1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hidden="1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 hidden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5">
        <f t="shared" ref="P36:P38" si="10">(D36*$D$3)+(E36*$E$3)+(F36*$F$3)+(G36*$G$3)+(H36*$H$3)+(I36*$I$3)+(J36*$J$3)+(K36*$K$3)+(L36*$L$3)+(M36*$M$3)+(N36*$N$3)</f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5">
        <f t="shared" si="10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5">
        <f t="shared" si="10"/>
        <v>0</v>
      </c>
    </row>
    <row r="39" spans="1:16" ht="10.8" hidden="1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1">SUM(H36:H38)</f>
        <v>0</v>
      </c>
      <c r="I39" s="39">
        <f t="shared" si="11"/>
        <v>0</v>
      </c>
      <c r="J39" s="39">
        <f t="shared" si="11"/>
        <v>0</v>
      </c>
      <c r="K39" s="39">
        <f t="shared" si="11"/>
        <v>0</v>
      </c>
      <c r="L39" s="39">
        <f t="shared" si="11"/>
        <v>0</v>
      </c>
      <c r="M39" s="39">
        <f t="shared" si="11"/>
        <v>0</v>
      </c>
      <c r="N39" s="39">
        <f t="shared" si="11"/>
        <v>0</v>
      </c>
      <c r="O39" s="41">
        <f t="shared" si="11"/>
        <v>0</v>
      </c>
      <c r="P39" s="41">
        <f t="shared" si="11"/>
        <v>0</v>
      </c>
    </row>
    <row r="40" spans="1:16" hidden="1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1654</v>
      </c>
      <c r="P42" s="50">
        <f>+P39+P32</f>
        <v>779.75000000000011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D7" sqref="D7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0.8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1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" sqref="B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98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61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hidden="1" thickBot="1">
      <c r="B13" s="190" t="s">
        <v>62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87</v>
      </c>
      <c r="C20" s="166"/>
      <c r="D20" s="167"/>
      <c r="E20" s="167"/>
      <c r="F20" s="168"/>
      <c r="G20" s="169">
        <v>34</v>
      </c>
      <c r="H20" s="170"/>
      <c r="I20" s="171">
        <v>15</v>
      </c>
      <c r="J20" s="170"/>
      <c r="K20" s="169">
        <v>20</v>
      </c>
      <c r="L20" s="172"/>
      <c r="M20" s="169">
        <v>17</v>
      </c>
      <c r="N20" s="170"/>
      <c r="O20" s="36">
        <f>SUM(C20:N20)</f>
        <v>86</v>
      </c>
      <c r="P20" s="195">
        <f t="shared" ref="P20:P26" si="5">(D20*$D$3)+(E20*$E$3)+(F20*$F$3)+(G20*$G$3)+(H20*$H$3)+(I20*$I$3)+(J20*$J$3)+(K20*$K$3)+(L20*$L$3)+(M20*$M$3)+(N20*$N$3)</f>
        <v>70</v>
      </c>
    </row>
    <row r="21" spans="1:16" s="30" customFormat="1">
      <c r="A21" s="1"/>
      <c r="B21" s="165" t="s">
        <v>88</v>
      </c>
      <c r="C21" s="173"/>
      <c r="D21" s="167"/>
      <c r="E21" s="167"/>
      <c r="F21" s="168"/>
      <c r="G21" s="169">
        <v>9</v>
      </c>
      <c r="H21" s="170"/>
      <c r="I21" s="171">
        <v>3</v>
      </c>
      <c r="J21" s="170"/>
      <c r="K21" s="169"/>
      <c r="L21" s="172"/>
      <c r="M21" s="169"/>
      <c r="N21" s="170"/>
      <c r="O21" s="36">
        <f t="shared" ref="O21:O25" si="6">SUM(F21:N21)</f>
        <v>12</v>
      </c>
      <c r="P21" s="195">
        <f t="shared" si="5"/>
        <v>3.75</v>
      </c>
    </row>
    <row r="22" spans="1:16" s="30" customFormat="1">
      <c r="A22" s="1"/>
      <c r="B22" s="165" t="s">
        <v>89</v>
      </c>
      <c r="C22" s="173"/>
      <c r="D22" s="167"/>
      <c r="E22" s="167"/>
      <c r="F22" s="168"/>
      <c r="G22" s="169"/>
      <c r="H22" s="170"/>
      <c r="I22" s="171">
        <v>1</v>
      </c>
      <c r="J22" s="170"/>
      <c r="K22" s="169"/>
      <c r="L22" s="172"/>
      <c r="M22" s="169"/>
      <c r="N22" s="170"/>
      <c r="O22" s="36">
        <f t="shared" si="6"/>
        <v>1</v>
      </c>
      <c r="P22" s="195">
        <f t="shared" si="5"/>
        <v>0.5</v>
      </c>
    </row>
    <row r="23" spans="1:16" s="189" customFormat="1">
      <c r="A23" s="188"/>
      <c r="B23" s="187" t="s">
        <v>90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>
        <v>1</v>
      </c>
      <c r="N23" s="181"/>
      <c r="O23" s="184">
        <f t="shared" ref="O23" si="7">SUM(F23:N23)</f>
        <v>1</v>
      </c>
      <c r="P23" s="195">
        <f t="shared" ref="P23" si="8">(D23*$D$3)+(E23*$E$3)+(F23*$F$3)+(G23*$G$3)+(H23*$H$3)+(I23*$I$3)+(J23*$J$3)+(K23*$K$3)+(L23*$L$3)+(M23*$M$3)+(N23*$N$3)</f>
        <v>2</v>
      </c>
    </row>
    <row r="24" spans="1:16" s="189" customFormat="1">
      <c r="A24" s="188"/>
      <c r="B24" s="187" t="s">
        <v>72</v>
      </c>
      <c r="C24" s="51"/>
      <c r="D24" s="193"/>
      <c r="E24" s="193"/>
      <c r="F24" s="194"/>
      <c r="G24" s="180">
        <v>1</v>
      </c>
      <c r="H24" s="181"/>
      <c r="I24" s="182"/>
      <c r="J24" s="181"/>
      <c r="K24" s="180"/>
      <c r="L24" s="183"/>
      <c r="M24" s="180">
        <v>7</v>
      </c>
      <c r="N24" s="181"/>
      <c r="O24" s="184">
        <f t="shared" si="6"/>
        <v>8</v>
      </c>
      <c r="P24" s="195">
        <f t="shared" si="5"/>
        <v>14.25</v>
      </c>
    </row>
    <row r="25" spans="1:16" s="189" customFormat="1">
      <c r="A25" s="188"/>
      <c r="B25" s="187" t="s">
        <v>91</v>
      </c>
      <c r="C25" s="51"/>
      <c r="D25" s="193"/>
      <c r="E25" s="193"/>
      <c r="F25" s="194"/>
      <c r="G25" s="180">
        <v>2</v>
      </c>
      <c r="H25" s="181"/>
      <c r="I25" s="182"/>
      <c r="J25" s="181"/>
      <c r="K25" s="180"/>
      <c r="L25" s="183"/>
      <c r="M25" s="180"/>
      <c r="N25" s="181"/>
      <c r="O25" s="184">
        <f t="shared" si="6"/>
        <v>2</v>
      </c>
      <c r="P25" s="195">
        <f t="shared" si="5"/>
        <v>0.5</v>
      </c>
    </row>
    <row r="26" spans="1:16" s="30" customFormat="1">
      <c r="A26" s="1"/>
      <c r="B26" s="152"/>
      <c r="C26" s="159"/>
      <c r="D26" s="153"/>
      <c r="E26" s="153"/>
      <c r="F26" s="154"/>
      <c r="G26" s="155"/>
      <c r="H26" s="156"/>
      <c r="I26" s="157"/>
      <c r="J26" s="156"/>
      <c r="K26" s="155"/>
      <c r="L26" s="158"/>
      <c r="M26" s="155"/>
      <c r="N26" s="156"/>
      <c r="O26" s="36">
        <f>SUM(F26:N26)</f>
        <v>0</v>
      </c>
      <c r="P26" s="195">
        <f t="shared" si="5"/>
        <v>0</v>
      </c>
    </row>
    <row r="27" spans="1:16" ht="10.8" thickBot="1">
      <c r="A27" s="38"/>
      <c r="B27" s="39" t="s">
        <v>21</v>
      </c>
      <c r="C27" s="39">
        <f t="shared" ref="C27:P27" si="9">SUM(C20:C26)</f>
        <v>0</v>
      </c>
      <c r="D27" s="39">
        <f t="shared" si="9"/>
        <v>0</v>
      </c>
      <c r="E27" s="39">
        <f t="shared" si="9"/>
        <v>0</v>
      </c>
      <c r="F27" s="39">
        <f t="shared" si="9"/>
        <v>0</v>
      </c>
      <c r="G27" s="39">
        <f t="shared" si="9"/>
        <v>46</v>
      </c>
      <c r="H27" s="39">
        <f t="shared" si="9"/>
        <v>0</v>
      </c>
      <c r="I27" s="39">
        <f t="shared" si="9"/>
        <v>19</v>
      </c>
      <c r="J27" s="39">
        <f t="shared" si="9"/>
        <v>0</v>
      </c>
      <c r="K27" s="39">
        <f t="shared" si="9"/>
        <v>20</v>
      </c>
      <c r="L27" s="39">
        <f t="shared" si="9"/>
        <v>0</v>
      </c>
      <c r="M27" s="39">
        <f t="shared" si="9"/>
        <v>25</v>
      </c>
      <c r="N27" s="39">
        <f t="shared" si="9"/>
        <v>0</v>
      </c>
      <c r="O27" s="107">
        <f t="shared" si="9"/>
        <v>110</v>
      </c>
      <c r="P27" s="39">
        <f t="shared" si="9"/>
        <v>91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0.8" thickBot="1">
      <c r="B30" s="33" t="s">
        <v>22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189" customFormat="1" ht="11.25" customHeight="1">
      <c r="A31" s="127"/>
      <c r="B31" s="65" t="s">
        <v>70</v>
      </c>
      <c r="C31" s="64"/>
      <c r="D31" s="193">
        <v>2</v>
      </c>
      <c r="E31" s="193">
        <v>2</v>
      </c>
      <c r="F31" s="194"/>
      <c r="G31" s="123">
        <v>76</v>
      </c>
      <c r="H31" s="124"/>
      <c r="I31" s="123">
        <v>1</v>
      </c>
      <c r="J31" s="129"/>
      <c r="K31" s="123">
        <v>61</v>
      </c>
      <c r="L31" s="124"/>
      <c r="M31" s="123"/>
      <c r="N31" s="130">
        <v>319</v>
      </c>
      <c r="O31" s="184">
        <f>SUM(F31:N31)+(E31*18)+(D31*9)</f>
        <v>511</v>
      </c>
      <c r="P31" s="195">
        <f t="shared" ref="P31:P35" si="10">(D31*$D$3)+(E31*$E$3)+(F31*$F$3)+(G31*$G$3)+(H31*$H$3)+(I31*$I$3)+(J31*$J$3)+(K31*$K$3)+(L31*$L$3)+(M31*$M$3)+(N31*$N$3)</f>
        <v>934.5</v>
      </c>
    </row>
    <row r="32" spans="1:16" s="189" customFormat="1" ht="11.25" customHeight="1">
      <c r="A32" s="127"/>
      <c r="B32" s="128" t="s">
        <v>71</v>
      </c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/>
      <c r="N32" s="130">
        <v>62</v>
      </c>
      <c r="O32" s="184">
        <f t="shared" ref="O32:O34" si="11">SUM(F32:N32)</f>
        <v>62</v>
      </c>
      <c r="P32" s="195">
        <f t="shared" si="10"/>
        <v>124</v>
      </c>
    </row>
    <row r="33" spans="1:16" s="189" customFormat="1" ht="11.25" customHeight="1">
      <c r="A33" s="127"/>
      <c r="B33" s="128" t="s">
        <v>99</v>
      </c>
      <c r="C33" s="64"/>
      <c r="D33" s="193"/>
      <c r="E33" s="193">
        <v>1</v>
      </c>
      <c r="F33" s="194"/>
      <c r="G33" s="123">
        <v>29</v>
      </c>
      <c r="H33" s="124"/>
      <c r="I33" s="123"/>
      <c r="J33" s="129"/>
      <c r="K33" s="123">
        <v>5</v>
      </c>
      <c r="L33" s="124"/>
      <c r="M33" s="123"/>
      <c r="N33" s="130">
        <v>5</v>
      </c>
      <c r="O33" s="184">
        <f>SUM(F33:N33)+(E33*18)+(D33*9)</f>
        <v>57</v>
      </c>
      <c r="P33" s="195">
        <f t="shared" si="10"/>
        <v>94.25</v>
      </c>
    </row>
    <row r="34" spans="1:16" s="189" customFormat="1" ht="11.25" customHeight="1">
      <c r="A34" s="127"/>
      <c r="B34" s="65" t="s">
        <v>100</v>
      </c>
      <c r="C34" s="64"/>
      <c r="D34" s="193"/>
      <c r="E34" s="193"/>
      <c r="F34" s="194"/>
      <c r="G34" s="123">
        <v>61</v>
      </c>
      <c r="H34" s="124"/>
      <c r="I34" s="123"/>
      <c r="J34" s="129"/>
      <c r="K34" s="123">
        <v>10</v>
      </c>
      <c r="L34" s="124"/>
      <c r="M34" s="123"/>
      <c r="N34" s="130">
        <v>14</v>
      </c>
      <c r="O34" s="184">
        <f t="shared" si="11"/>
        <v>85</v>
      </c>
      <c r="P34" s="195">
        <f t="shared" si="10"/>
        <v>53.25</v>
      </c>
    </row>
    <row r="35" spans="1:16" s="189" customFormat="1" ht="11.25" customHeight="1">
      <c r="A35" s="127"/>
      <c r="B35" s="128"/>
      <c r="C35" s="64"/>
      <c r="D35" s="193"/>
      <c r="E35" s="193"/>
      <c r="F35" s="194"/>
      <c r="G35" s="123"/>
      <c r="H35" s="124"/>
      <c r="I35" s="123"/>
      <c r="J35" s="129"/>
      <c r="K35" s="123"/>
      <c r="L35" s="124"/>
      <c r="M35" s="123"/>
      <c r="N35" s="130"/>
      <c r="O35" s="184">
        <f t="shared" ref="O35" si="12">SUM(F35:N35)</f>
        <v>0</v>
      </c>
      <c r="P35" s="195">
        <f t="shared" si="10"/>
        <v>0</v>
      </c>
    </row>
    <row r="36" spans="1:16" ht="10.8" thickBot="1">
      <c r="A36" s="38"/>
      <c r="B36" s="39"/>
      <c r="C36" s="43">
        <f>SUM(C31:C35)</f>
        <v>0</v>
      </c>
      <c r="D36" s="43">
        <f>SUM(D31:D35)</f>
        <v>2</v>
      </c>
      <c r="E36" s="43">
        <f>SUM(E31:E35)</f>
        <v>3</v>
      </c>
      <c r="F36" s="43">
        <f>SUM(F31:F35)</f>
        <v>0</v>
      </c>
      <c r="G36" s="43">
        <f>SUM(G31:G35)</f>
        <v>166</v>
      </c>
      <c r="H36" s="43">
        <f>SUM(H31:H35)</f>
        <v>0</v>
      </c>
      <c r="I36" s="43">
        <f>SUM(I31:I35)</f>
        <v>1</v>
      </c>
      <c r="J36" s="43">
        <f>SUM(J31:J35)</f>
        <v>0</v>
      </c>
      <c r="K36" s="43">
        <f>SUM(K31:K35)</f>
        <v>76</v>
      </c>
      <c r="L36" s="43">
        <f>SUM(L31:L35)</f>
        <v>0</v>
      </c>
      <c r="M36" s="43">
        <f>SUM(M31:M35)</f>
        <v>0</v>
      </c>
      <c r="N36" s="43">
        <f>SUM(N31:N35)</f>
        <v>400</v>
      </c>
      <c r="O36" s="44">
        <f>SUM(O31:O35)</f>
        <v>715</v>
      </c>
      <c r="P36" s="45">
        <f>SUM(P31:P35)</f>
        <v>1206</v>
      </c>
    </row>
    <row r="37" spans="1:16">
      <c r="G37" s="42"/>
    </row>
    <row r="38" spans="1:16" hidden="1">
      <c r="G38" s="42"/>
    </row>
    <row r="39" spans="1:16" ht="10.8" hidden="1" thickBot="1">
      <c r="B39" s="33" t="s">
        <v>55</v>
      </c>
      <c r="C39" s="33"/>
      <c r="D39" s="33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  <c r="P39" s="35"/>
    </row>
    <row r="40" spans="1:16" s="30" customFormat="1" hidden="1">
      <c r="A40" s="127"/>
      <c r="B40" s="128" t="s">
        <v>67</v>
      </c>
      <c r="C40" s="64"/>
      <c r="D40" s="52"/>
      <c r="E40" s="52"/>
      <c r="F40" s="53"/>
      <c r="G40" s="123"/>
      <c r="H40" s="124"/>
      <c r="I40" s="123"/>
      <c r="J40" s="129"/>
      <c r="K40" s="123"/>
      <c r="L40" s="124"/>
      <c r="M40" s="123"/>
      <c r="N40" s="130"/>
      <c r="O40" s="125">
        <f t="shared" ref="O40:O43" si="13">SUM(F40:N40)</f>
        <v>0</v>
      </c>
      <c r="P40" s="195">
        <f t="shared" ref="P40:P43" si="14">(D40*$D$3)+(E40*$E$3)+(F40*$F$3)+(G40*$G$3)+(H40*$H$3)+(I40*$I$3)+(J40*$J$3)+(K40*$K$3)+(L40*$L$3)+(M40*$M$3)+(N40*$N$3)</f>
        <v>0</v>
      </c>
    </row>
    <row r="41" spans="1:16" s="189" customFormat="1" hidden="1">
      <c r="A41" s="127"/>
      <c r="B41" s="128" t="s">
        <v>68</v>
      </c>
      <c r="C41" s="64"/>
      <c r="D41" s="193"/>
      <c r="E41" s="193"/>
      <c r="F41" s="194"/>
      <c r="G41" s="123"/>
      <c r="H41" s="124"/>
      <c r="I41" s="123"/>
      <c r="J41" s="129"/>
      <c r="K41" s="123"/>
      <c r="L41" s="124"/>
      <c r="M41" s="123"/>
      <c r="N41" s="130"/>
      <c r="O41" s="125">
        <f t="shared" si="13"/>
        <v>0</v>
      </c>
      <c r="P41" s="195">
        <f t="shared" si="14"/>
        <v>0</v>
      </c>
    </row>
    <row r="42" spans="1:16" s="189" customFormat="1" hidden="1">
      <c r="A42" s="127"/>
      <c r="B42" s="65"/>
      <c r="C42" s="64"/>
      <c r="D42" s="193"/>
      <c r="E42" s="193"/>
      <c r="F42" s="194"/>
      <c r="G42" s="123"/>
      <c r="H42" s="124"/>
      <c r="I42" s="123"/>
      <c r="J42" s="129"/>
      <c r="K42" s="123"/>
      <c r="L42" s="124"/>
      <c r="M42" s="123"/>
      <c r="N42" s="130"/>
      <c r="O42" s="125">
        <f t="shared" ref="O42" si="15">SUM(F42:N42)</f>
        <v>0</v>
      </c>
      <c r="P42" s="195">
        <f t="shared" si="14"/>
        <v>0</v>
      </c>
    </row>
    <row r="43" spans="1:16" s="30" customFormat="1" ht="12.75" hidden="1" customHeight="1">
      <c r="A43" s="127"/>
      <c r="B43" s="65"/>
      <c r="C43" s="64"/>
      <c r="D43" s="52"/>
      <c r="E43" s="52"/>
      <c r="F43" s="53"/>
      <c r="G43" s="133"/>
      <c r="H43" s="134"/>
      <c r="I43" s="131"/>
      <c r="J43" s="1"/>
      <c r="K43" s="131"/>
      <c r="L43" s="108"/>
      <c r="M43" s="131"/>
      <c r="N43" s="1"/>
      <c r="O43" s="126">
        <f t="shared" si="13"/>
        <v>0</v>
      </c>
      <c r="P43" s="195">
        <f t="shared" si="14"/>
        <v>0</v>
      </c>
    </row>
    <row r="44" spans="1:16" ht="10.8" hidden="1" thickBot="1">
      <c r="A44" s="38"/>
      <c r="B44" s="39" t="s">
        <v>21</v>
      </c>
      <c r="C44" s="39">
        <f t="shared" ref="C44:P44" si="16">SUM(C40:C43)</f>
        <v>0</v>
      </c>
      <c r="D44" s="39">
        <f t="shared" si="16"/>
        <v>0</v>
      </c>
      <c r="E44" s="39">
        <f t="shared" si="16"/>
        <v>0</v>
      </c>
      <c r="F44" s="39">
        <f t="shared" si="16"/>
        <v>0</v>
      </c>
      <c r="G44" s="132">
        <f t="shared" si="16"/>
        <v>0</v>
      </c>
      <c r="H44" s="132">
        <f t="shared" si="16"/>
        <v>0</v>
      </c>
      <c r="I44" s="43">
        <f t="shared" si="16"/>
        <v>0</v>
      </c>
      <c r="J44" s="43">
        <f t="shared" si="16"/>
        <v>0</v>
      </c>
      <c r="K44" s="43">
        <f t="shared" si="16"/>
        <v>0</v>
      </c>
      <c r="L44" s="43">
        <f t="shared" si="16"/>
        <v>0</v>
      </c>
      <c r="M44" s="43">
        <f t="shared" si="16"/>
        <v>0</v>
      </c>
      <c r="N44" s="43">
        <f t="shared" si="16"/>
        <v>0</v>
      </c>
      <c r="O44" s="44">
        <f t="shared" si="16"/>
        <v>0</v>
      </c>
      <c r="P44" s="45">
        <f t="shared" si="16"/>
        <v>0</v>
      </c>
    </row>
    <row r="45" spans="1:16" hidden="1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6" spans="1:16" s="188" customFormat="1" hidden="1">
      <c r="G46" s="42"/>
    </row>
    <row r="47" spans="1:16" s="188" customFormat="1" ht="10.8" hidden="1" thickBot="1">
      <c r="B47" s="190" t="s">
        <v>57</v>
      </c>
      <c r="C47" s="190"/>
      <c r="D47" s="190"/>
      <c r="E47" s="190"/>
      <c r="F47" s="191"/>
      <c r="G47" s="191"/>
      <c r="H47" s="191"/>
      <c r="I47" s="191"/>
      <c r="J47" s="191"/>
      <c r="K47" s="191"/>
      <c r="L47" s="191"/>
      <c r="M47" s="191"/>
      <c r="N47" s="191"/>
      <c r="O47" s="192"/>
      <c r="P47" s="192"/>
    </row>
    <row r="48" spans="1:16" s="189" customFormat="1" hidden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ref="O48:O69" si="17">SUM(F48:N48)</f>
        <v>0</v>
      </c>
      <c r="P48" s="195">
        <f t="shared" ref="P48:P69" si="18">(D48*$D$3)+(E48*$E$3)+(F48*$F$3)+(G48*$G$3)+(H48*$H$3)+(I48*$I$3)+(J48*$J$3)+(K48*$K$3)+(L48*$L$3)+(M48*$M$3)+(N48*$N$3)</f>
        <v>0</v>
      </c>
    </row>
    <row r="49" spans="1:16" s="189" customFormat="1" hidden="1">
      <c r="A49" s="127"/>
      <c r="B49" s="65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7"/>
        <v>0</v>
      </c>
      <c r="P49" s="195">
        <f t="shared" si="18"/>
        <v>0</v>
      </c>
    </row>
    <row r="50" spans="1:16" s="189" customFormat="1" hidden="1">
      <c r="A50" s="127"/>
      <c r="B50" s="128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si="17"/>
        <v>0</v>
      </c>
      <c r="P50" s="195">
        <f t="shared" si="18"/>
        <v>0</v>
      </c>
    </row>
    <row r="51" spans="1:16" s="189" customFormat="1" hidden="1">
      <c r="A51" s="127"/>
      <c r="B51" s="65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si="17"/>
        <v>0</v>
      </c>
      <c r="P51" s="195">
        <f t="shared" si="18"/>
        <v>0</v>
      </c>
    </row>
    <row r="52" spans="1:16" s="189" customFormat="1" hidden="1">
      <c r="A52" s="127"/>
      <c r="B52" s="128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ref="O52:O54" si="19">SUM(F52:N52)</f>
        <v>0</v>
      </c>
      <c r="P52" s="195">
        <f t="shared" si="18"/>
        <v>0</v>
      </c>
    </row>
    <row r="53" spans="1:16" s="189" customFormat="1" hidden="1">
      <c r="A53" s="127"/>
      <c r="B53" s="65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si="19"/>
        <v>0</v>
      </c>
      <c r="P53" s="195">
        <f t="shared" si="18"/>
        <v>0</v>
      </c>
    </row>
    <row r="54" spans="1:16" s="189" customFormat="1" hidden="1">
      <c r="A54" s="127"/>
      <c r="B54" s="128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9"/>
        <v>0</v>
      </c>
      <c r="P54" s="195">
        <f t="shared" si="18"/>
        <v>0</v>
      </c>
    </row>
    <row r="55" spans="1:16" s="189" customFormat="1" hidden="1">
      <c r="A55" s="127"/>
      <c r="B55" s="65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ref="O55:O57" si="20">SUM(F55:N55)</f>
        <v>0</v>
      </c>
      <c r="P55" s="195">
        <f t="shared" si="18"/>
        <v>0</v>
      </c>
    </row>
    <row r="56" spans="1:16" s="189" customFormat="1" hidden="1">
      <c r="A56" s="127"/>
      <c r="B56" s="128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si="20"/>
        <v>0</v>
      </c>
      <c r="P56" s="195">
        <f t="shared" si="18"/>
        <v>0</v>
      </c>
    </row>
    <row r="57" spans="1:16" s="189" customFormat="1" hidden="1">
      <c r="A57" s="127"/>
      <c r="B57" s="65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20"/>
        <v>0</v>
      </c>
      <c r="P57" s="195">
        <f t="shared" si="18"/>
        <v>0</v>
      </c>
    </row>
    <row r="58" spans="1:16" s="189" customFormat="1" hidden="1">
      <c r="A58" s="127"/>
      <c r="B58" s="128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ref="O58:O60" si="21">SUM(F58:N58)</f>
        <v>0</v>
      </c>
      <c r="P58" s="195">
        <f t="shared" si="18"/>
        <v>0</v>
      </c>
    </row>
    <row r="59" spans="1:16" s="189" customFormat="1" hidden="1">
      <c r="A59" s="127"/>
      <c r="B59" s="65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si="21"/>
        <v>0</v>
      </c>
      <c r="P59" s="195">
        <f t="shared" si="18"/>
        <v>0</v>
      </c>
    </row>
    <row r="60" spans="1:16" s="189" customFormat="1" hidden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1"/>
        <v>0</v>
      </c>
      <c r="P60" s="195">
        <f t="shared" si="18"/>
        <v>0</v>
      </c>
    </row>
    <row r="61" spans="1:16" s="189" customFormat="1" hidden="1">
      <c r="A61" s="127"/>
      <c r="B61" s="65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ref="O61:O63" si="22">SUM(F61:N61)</f>
        <v>0</v>
      </c>
      <c r="P61" s="195">
        <f t="shared" si="18"/>
        <v>0</v>
      </c>
    </row>
    <row r="62" spans="1:16" s="189" customFormat="1" hidden="1">
      <c r="A62" s="127"/>
      <c r="B62" s="128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si="22"/>
        <v>0</v>
      </c>
      <c r="P62" s="195">
        <f t="shared" si="18"/>
        <v>0</v>
      </c>
    </row>
    <row r="63" spans="1:16" s="189" customFormat="1" hidden="1">
      <c r="A63" s="127"/>
      <c r="B63" s="65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2"/>
        <v>0</v>
      </c>
      <c r="P63" s="195">
        <f t="shared" si="18"/>
        <v>0</v>
      </c>
    </row>
    <row r="64" spans="1:16" s="189" customFormat="1" hidden="1">
      <c r="A64" s="127"/>
      <c r="B64" s="128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ref="O64:O66" si="23">SUM(F64:N64)</f>
        <v>0</v>
      </c>
      <c r="P64" s="195">
        <f t="shared" si="18"/>
        <v>0</v>
      </c>
    </row>
    <row r="65" spans="1:16" s="189" customFormat="1" hidden="1">
      <c r="A65" s="127"/>
      <c r="B65" s="65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23"/>
        <v>0</v>
      </c>
      <c r="P65" s="195">
        <f t="shared" si="18"/>
        <v>0</v>
      </c>
    </row>
    <row r="66" spans="1:16" s="189" customFormat="1" hidden="1">
      <c r="A66" s="127"/>
      <c r="B66" s="128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23"/>
        <v>0</v>
      </c>
      <c r="P66" s="195">
        <f t="shared" si="18"/>
        <v>0</v>
      </c>
    </row>
    <row r="67" spans="1:16" s="189" customFormat="1" hidden="1">
      <c r="A67" s="127"/>
      <c r="B67" s="65"/>
      <c r="C67" s="64"/>
      <c r="D67" s="193"/>
      <c r="E67" s="193"/>
      <c r="F67" s="194"/>
      <c r="G67" s="123"/>
      <c r="H67" s="124"/>
      <c r="I67" s="123"/>
      <c r="J67" s="129"/>
      <c r="K67" s="123"/>
      <c r="L67" s="124"/>
      <c r="M67" s="123"/>
      <c r="N67" s="130"/>
      <c r="O67" s="125">
        <f t="shared" si="17"/>
        <v>0</v>
      </c>
      <c r="P67" s="195">
        <f t="shared" si="18"/>
        <v>0</v>
      </c>
    </row>
    <row r="68" spans="1:16" s="189" customFormat="1" hidden="1">
      <c r="A68" s="127"/>
      <c r="B68" s="128"/>
      <c r="C68" s="64"/>
      <c r="D68" s="193"/>
      <c r="E68" s="193"/>
      <c r="F68" s="194"/>
      <c r="G68" s="123"/>
      <c r="H68" s="124"/>
      <c r="I68" s="123"/>
      <c r="J68" s="129"/>
      <c r="K68" s="123"/>
      <c r="L68" s="124"/>
      <c r="M68" s="123"/>
      <c r="N68" s="130"/>
      <c r="O68" s="125">
        <f t="shared" si="17"/>
        <v>0</v>
      </c>
      <c r="P68" s="195">
        <f t="shared" si="18"/>
        <v>0</v>
      </c>
    </row>
    <row r="69" spans="1:16" s="189" customFormat="1" ht="12.75" hidden="1" customHeight="1">
      <c r="A69" s="127"/>
      <c r="B69" s="65"/>
      <c r="C69" s="64"/>
      <c r="D69" s="193"/>
      <c r="E69" s="193"/>
      <c r="F69" s="194"/>
      <c r="G69" s="133"/>
      <c r="H69" s="134"/>
      <c r="I69" s="131"/>
      <c r="J69" s="188"/>
      <c r="K69" s="131"/>
      <c r="L69" s="108"/>
      <c r="M69" s="131"/>
      <c r="N69" s="188"/>
      <c r="O69" s="126">
        <f t="shared" si="17"/>
        <v>0</v>
      </c>
      <c r="P69" s="195">
        <f t="shared" si="18"/>
        <v>0</v>
      </c>
    </row>
    <row r="70" spans="1:16" s="188" customFormat="1" ht="10.8" hidden="1" thickBot="1">
      <c r="A70" s="196"/>
      <c r="B70" s="197" t="s">
        <v>21</v>
      </c>
      <c r="C70" s="197">
        <f t="shared" ref="C70:P70" si="24">SUM(C48:C69)</f>
        <v>0</v>
      </c>
      <c r="D70" s="197">
        <f t="shared" si="24"/>
        <v>0</v>
      </c>
      <c r="E70" s="197">
        <f t="shared" si="24"/>
        <v>0</v>
      </c>
      <c r="F70" s="197">
        <f t="shared" si="24"/>
        <v>0</v>
      </c>
      <c r="G70" s="132">
        <f t="shared" si="24"/>
        <v>0</v>
      </c>
      <c r="H70" s="132">
        <f t="shared" si="24"/>
        <v>0</v>
      </c>
      <c r="I70" s="43">
        <f t="shared" si="24"/>
        <v>0</v>
      </c>
      <c r="J70" s="43">
        <f t="shared" si="24"/>
        <v>0</v>
      </c>
      <c r="K70" s="43">
        <f t="shared" si="24"/>
        <v>0</v>
      </c>
      <c r="L70" s="43">
        <f t="shared" si="24"/>
        <v>0</v>
      </c>
      <c r="M70" s="43">
        <f t="shared" si="24"/>
        <v>0</v>
      </c>
      <c r="N70" s="43">
        <f t="shared" si="24"/>
        <v>0</v>
      </c>
      <c r="O70" s="44">
        <f t="shared" si="24"/>
        <v>0</v>
      </c>
      <c r="P70" s="45">
        <f t="shared" si="24"/>
        <v>0</v>
      </c>
    </row>
    <row r="71" spans="1:16" s="188" customFormat="1" hidden="1">
      <c r="A71" s="196"/>
      <c r="B71" s="54"/>
      <c r="C71" s="54"/>
      <c r="D71" s="54"/>
      <c r="E71" s="54"/>
      <c r="F71" s="54"/>
      <c r="G71" s="55"/>
      <c r="H71" s="55"/>
      <c r="I71" s="55"/>
      <c r="J71" s="55"/>
      <c r="K71" s="55"/>
      <c r="L71" s="55"/>
      <c r="M71" s="55"/>
      <c r="N71" s="55"/>
      <c r="O71" s="56"/>
      <c r="P71" s="57"/>
    </row>
    <row r="72" spans="1:16" hidden="1">
      <c r="A72" s="38"/>
      <c r="B72" s="54"/>
      <c r="C72" s="54" t="s">
        <v>106</v>
      </c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ht="10.8" hidden="1" thickBot="1">
      <c r="B73" s="33" t="s">
        <v>23</v>
      </c>
      <c r="C73" s="176"/>
      <c r="D73" s="33"/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  <c r="P73" s="35"/>
    </row>
    <row r="74" spans="1:16" s="175" customFormat="1" hidden="1">
      <c r="A74" s="174"/>
      <c r="B74" s="177"/>
      <c r="C74" s="178"/>
      <c r="D74" s="178"/>
      <c r="E74" s="178"/>
      <c r="F74" s="179"/>
      <c r="G74" s="180"/>
      <c r="H74" s="181"/>
      <c r="I74" s="182"/>
      <c r="J74" s="181"/>
      <c r="K74" s="180"/>
      <c r="L74" s="183"/>
      <c r="M74" s="180"/>
      <c r="N74" s="181"/>
      <c r="O74" s="184">
        <f>SUM(F74:N74)</f>
        <v>0</v>
      </c>
      <c r="P74" s="195">
        <f t="shared" ref="P74:P75" si="25">(D74*$D$3)+(E74*$E$3)+(F74*$F$3)+(G74*$G$3)+(H74*$H$3)+(I74*$I$3)+(J74*$J$3)+(K74*$K$3)+(L74*$L$3)+(M74*$M$3)+(N74*$N$3)</f>
        <v>0</v>
      </c>
    </row>
    <row r="75" spans="1:16" s="30" customFormat="1" hidden="1">
      <c r="A75" s="1"/>
      <c r="B75" s="177"/>
      <c r="C75" s="64"/>
      <c r="D75" s="178"/>
      <c r="E75" s="178"/>
      <c r="F75" s="179"/>
      <c r="G75" s="180"/>
      <c r="H75" s="181"/>
      <c r="I75" s="182"/>
      <c r="J75" s="181"/>
      <c r="K75" s="180"/>
      <c r="L75" s="62"/>
      <c r="M75" s="59"/>
      <c r="N75" s="60"/>
      <c r="O75" s="36">
        <f>SUM(F75:N75)</f>
        <v>0</v>
      </c>
      <c r="P75" s="195">
        <f t="shared" si="25"/>
        <v>0</v>
      </c>
    </row>
    <row r="76" spans="1:16" ht="10.8" hidden="1" thickBot="1">
      <c r="A76" s="38"/>
      <c r="B76" s="39" t="s">
        <v>21</v>
      </c>
      <c r="C76" s="39">
        <f t="shared" ref="C76:D76" si="26">SUM(C75:C75)</f>
        <v>0</v>
      </c>
      <c r="D76" s="39">
        <f t="shared" si="26"/>
        <v>0</v>
      </c>
      <c r="E76" s="44">
        <f t="shared" ref="E76:N76" si="27">SUM(E74:E75)</f>
        <v>0</v>
      </c>
      <c r="F76" s="44">
        <f t="shared" si="27"/>
        <v>0</v>
      </c>
      <c r="G76" s="44">
        <f t="shared" si="27"/>
        <v>0</v>
      </c>
      <c r="H76" s="44">
        <f t="shared" si="27"/>
        <v>0</v>
      </c>
      <c r="I76" s="44">
        <f t="shared" si="27"/>
        <v>0</v>
      </c>
      <c r="J76" s="44">
        <f t="shared" si="27"/>
        <v>0</v>
      </c>
      <c r="K76" s="44">
        <f t="shared" si="27"/>
        <v>0</v>
      </c>
      <c r="L76" s="44">
        <f t="shared" si="27"/>
        <v>0</v>
      </c>
      <c r="M76" s="44">
        <f t="shared" si="27"/>
        <v>0</v>
      </c>
      <c r="N76" s="44">
        <f t="shared" si="27"/>
        <v>0</v>
      </c>
      <c r="O76" s="44">
        <f>SUM(O74:O75)</f>
        <v>0</v>
      </c>
      <c r="P76" s="45">
        <f>SUM(P74:P75)</f>
        <v>0</v>
      </c>
    </row>
    <row r="77" spans="1:16" hidden="1">
      <c r="A77" s="38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>
      <c r="A78" s="38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 ht="10.8" thickBot="1">
      <c r="B79" s="33" t="s">
        <v>45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 ht="11.25" customHeight="1">
      <c r="A80" s="1"/>
      <c r="B80" s="58" t="s">
        <v>92</v>
      </c>
      <c r="C80" s="51"/>
      <c r="D80" s="193"/>
      <c r="E80" s="193"/>
      <c r="F80" s="194"/>
      <c r="G80" s="180">
        <v>1</v>
      </c>
      <c r="H80" s="181"/>
      <c r="I80" s="182"/>
      <c r="J80" s="181">
        <v>2</v>
      </c>
      <c r="K80" s="180"/>
      <c r="L80" s="183"/>
      <c r="M80" s="180"/>
      <c r="N80" s="181"/>
      <c r="O80" s="36">
        <f t="shared" ref="O80:O86" si="28">SUM(F80:N80)</f>
        <v>3</v>
      </c>
      <c r="P80" s="195">
        <f t="shared" ref="P80:P82" si="29">(D80*$D$3)+(E80*$E$3)+(F80*$F$3)+(G80*$G$3)+(H80*$H$3)+(I80*$I$3)+(J80*$J$3)+(K80*$K$3)+(L80*$L$3)+(M80*$M$3)+(N80*$N$3)</f>
        <v>1.25</v>
      </c>
    </row>
    <row r="81" spans="1:16" s="189" customFormat="1" ht="11.25" customHeight="1">
      <c r="A81" s="188"/>
      <c r="B81" s="187" t="s">
        <v>93</v>
      </c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>
        <v>10</v>
      </c>
      <c r="O81" s="184">
        <f t="shared" ref="O81:O84" si="30">SUM(F81:N81)</f>
        <v>10</v>
      </c>
      <c r="P81" s="195">
        <f t="shared" si="29"/>
        <v>20</v>
      </c>
    </row>
    <row r="82" spans="1:16" s="189" customFormat="1" ht="11.25" customHeight="1">
      <c r="A82" s="188"/>
      <c r="B82" s="187" t="s">
        <v>94</v>
      </c>
      <c r="C82" s="51"/>
      <c r="D82" s="193"/>
      <c r="E82" s="193"/>
      <c r="F82" s="194"/>
      <c r="G82" s="180"/>
      <c r="H82" s="181"/>
      <c r="I82" s="182"/>
      <c r="J82" s="181"/>
      <c r="K82" s="180"/>
      <c r="L82" s="183"/>
      <c r="M82" s="180"/>
      <c r="N82" s="181">
        <v>40</v>
      </c>
      <c r="O82" s="184">
        <f t="shared" si="30"/>
        <v>40</v>
      </c>
      <c r="P82" s="195">
        <f t="shared" si="29"/>
        <v>80</v>
      </c>
    </row>
    <row r="83" spans="1:16" s="189" customFormat="1" ht="11.25" customHeight="1">
      <c r="A83" s="188"/>
      <c r="B83" s="187" t="s">
        <v>95</v>
      </c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>
        <v>40</v>
      </c>
      <c r="O83" s="184">
        <f t="shared" si="30"/>
        <v>40</v>
      </c>
      <c r="P83" s="195">
        <f t="shared" ref="P83:P84" si="31">(D83*$D$3)+(E83*$E$3)+(F83*$F$3)+(G83*$G$3)+(H83*$H$3)+(I83*$I$3)+(J83*$J$3)+(K83*$K$3)+(L83*$L$3)+(M83*$M$3)+(N83*$N$3)</f>
        <v>80</v>
      </c>
    </row>
    <row r="84" spans="1:16" s="189" customFormat="1" ht="11.25" customHeight="1">
      <c r="A84" s="188"/>
      <c r="B84" s="187" t="s">
        <v>96</v>
      </c>
      <c r="C84" s="51"/>
      <c r="D84" s="193"/>
      <c r="E84" s="193"/>
      <c r="F84" s="194"/>
      <c r="G84" s="180">
        <v>30</v>
      </c>
      <c r="H84" s="181"/>
      <c r="I84" s="182"/>
      <c r="J84" s="181"/>
      <c r="K84" s="180"/>
      <c r="L84" s="183"/>
      <c r="M84" s="180"/>
      <c r="N84" s="181"/>
      <c r="O84" s="184">
        <f t="shared" si="30"/>
        <v>30</v>
      </c>
      <c r="P84" s="195">
        <f t="shared" si="31"/>
        <v>7.5</v>
      </c>
    </row>
    <row r="85" spans="1:16" s="189" customFormat="1" ht="11.25" customHeight="1">
      <c r="A85" s="188"/>
      <c r="B85" s="187" t="s">
        <v>97</v>
      </c>
      <c r="C85" s="51"/>
      <c r="D85" s="193"/>
      <c r="E85" s="193"/>
      <c r="F85" s="194">
        <v>125</v>
      </c>
      <c r="G85" s="180">
        <v>6</v>
      </c>
      <c r="H85" s="181"/>
      <c r="I85" s="182"/>
      <c r="J85" s="181"/>
      <c r="K85" s="180">
        <v>1</v>
      </c>
      <c r="L85" s="183"/>
      <c r="M85" s="180"/>
      <c r="N85" s="181">
        <v>5</v>
      </c>
      <c r="O85" s="184">
        <f t="shared" ref="O85" si="32">SUM(F85:N85)</f>
        <v>137</v>
      </c>
      <c r="P85" s="195">
        <f t="shared" ref="P85" si="33">(D85*$D$3)+(E85*$E$3)+(F85*$F$3)+(G85*$G$3)+(H85*$H$3)+(I85*$I$3)+(J85*$J$3)+(K85*$K$3)+(L85*$L$3)+(M85*$M$3)+(N85*$N$3)</f>
        <v>25</v>
      </c>
    </row>
    <row r="86" spans="1:16" s="30" customFormat="1" ht="11.25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 t="shared" si="28"/>
        <v>0</v>
      </c>
      <c r="P86" s="195">
        <f t="shared" ref="P86" si="34">(D86*$D$3)+(E86*$E$3)+(F86*$F$3)+(G86*$G$3)+(H86*$H$3)+(I86*$I$3)+(J86*$J$3)+(K86*$K$3)+(L86*$L$3)+(M86*$M$3)+(N86*$N$3)</f>
        <v>0</v>
      </c>
    </row>
    <row r="87" spans="1:16" ht="10.8" thickBot="1">
      <c r="A87" s="38"/>
      <c r="B87" s="39" t="s">
        <v>21</v>
      </c>
      <c r="C87" s="39">
        <f t="shared" ref="C87:P87" si="35">SUM(C80:C86)</f>
        <v>0</v>
      </c>
      <c r="D87" s="39">
        <f t="shared" si="35"/>
        <v>0</v>
      </c>
      <c r="E87" s="39">
        <f t="shared" si="35"/>
        <v>0</v>
      </c>
      <c r="F87" s="39">
        <f t="shared" si="35"/>
        <v>125</v>
      </c>
      <c r="G87" s="43">
        <f t="shared" si="35"/>
        <v>37</v>
      </c>
      <c r="H87" s="43">
        <f t="shared" si="35"/>
        <v>0</v>
      </c>
      <c r="I87" s="43">
        <f t="shared" si="35"/>
        <v>0</v>
      </c>
      <c r="J87" s="43">
        <f t="shared" si="35"/>
        <v>2</v>
      </c>
      <c r="K87" s="43">
        <f t="shared" si="35"/>
        <v>1</v>
      </c>
      <c r="L87" s="43">
        <f t="shared" si="35"/>
        <v>0</v>
      </c>
      <c r="M87" s="43">
        <f t="shared" si="35"/>
        <v>0</v>
      </c>
      <c r="N87" s="43">
        <f t="shared" si="35"/>
        <v>95</v>
      </c>
      <c r="O87" s="44">
        <f t="shared" si="35"/>
        <v>260</v>
      </c>
      <c r="P87" s="45">
        <f t="shared" si="35"/>
        <v>213.75</v>
      </c>
    </row>
    <row r="88" spans="1:16" ht="11.25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idden="1"/>
    <row r="90" spans="1:16" ht="10.8" hidden="1" thickBot="1">
      <c r="B90" s="33" t="s">
        <v>30</v>
      </c>
      <c r="C90" s="33"/>
      <c r="D90" s="33"/>
      <c r="E90" s="33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>SUM(F91:N91)</f>
        <v>0</v>
      </c>
      <c r="P91" s="195">
        <f t="shared" ref="P91:P92" si="36">(D91*$D$3)+(E91*$E$3)+(F91*$F$3)+(G91*$G$3)+(H91*$H$3)+(I91*$I$3)+(J91*$J$3)+(K91*$K$3)+(L91*$L$3)+(M91*$M$3)+(N91*$N$3)</f>
        <v>0</v>
      </c>
    </row>
    <row r="92" spans="1:16" s="30" customFormat="1" ht="11.25" hidden="1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>SUM(F92:N92)</f>
        <v>0</v>
      </c>
      <c r="P92" s="195">
        <f t="shared" si="36"/>
        <v>0</v>
      </c>
    </row>
    <row r="93" spans="1:16" ht="10.8" hidden="1" thickBot="1">
      <c r="A93" s="38"/>
      <c r="B93" s="39" t="s">
        <v>21</v>
      </c>
      <c r="C93" s="39">
        <f t="shared" ref="C93:P93" si="37">SUM(C91:C92)</f>
        <v>0</v>
      </c>
      <c r="D93" s="39">
        <f t="shared" si="37"/>
        <v>0</v>
      </c>
      <c r="E93" s="39">
        <f t="shared" si="37"/>
        <v>0</v>
      </c>
      <c r="F93" s="39">
        <f t="shared" si="37"/>
        <v>0</v>
      </c>
      <c r="G93" s="43">
        <f t="shared" si="37"/>
        <v>0</v>
      </c>
      <c r="H93" s="43">
        <f t="shared" si="37"/>
        <v>0</v>
      </c>
      <c r="I93" s="43">
        <f t="shared" si="37"/>
        <v>0</v>
      </c>
      <c r="J93" s="43">
        <f t="shared" si="37"/>
        <v>0</v>
      </c>
      <c r="K93" s="43">
        <f t="shared" si="37"/>
        <v>0</v>
      </c>
      <c r="L93" s="43">
        <f t="shared" si="37"/>
        <v>0</v>
      </c>
      <c r="M93" s="43">
        <f t="shared" si="37"/>
        <v>0</v>
      </c>
      <c r="N93" s="43">
        <f t="shared" si="37"/>
        <v>0</v>
      </c>
      <c r="O93" s="44">
        <f t="shared" si="37"/>
        <v>0</v>
      </c>
      <c r="P93" s="45">
        <f t="shared" si="37"/>
        <v>0</v>
      </c>
    </row>
    <row r="94" spans="1:16" ht="11.25" hidden="1" customHeight="1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s="185" customFormat="1"/>
    <row r="96" spans="1:16" s="185" customFormat="1" ht="10.8" thickBot="1">
      <c r="B96" s="176" t="s">
        <v>56</v>
      </c>
      <c r="C96" s="176"/>
      <c r="D96" s="176"/>
      <c r="E96" s="176"/>
      <c r="F96" s="34"/>
      <c r="G96" s="34"/>
      <c r="H96" s="34"/>
      <c r="I96" s="34"/>
      <c r="J96" s="34"/>
      <c r="K96" s="34"/>
      <c r="L96" s="34"/>
      <c r="M96" s="34"/>
      <c r="N96" s="34"/>
      <c r="O96" s="35"/>
      <c r="P96" s="35"/>
    </row>
    <row r="97" spans="1:16" s="186" customFormat="1">
      <c r="A97" s="185"/>
      <c r="B97" s="187" t="s">
        <v>103</v>
      </c>
      <c r="C97" s="63"/>
      <c r="D97" s="178"/>
      <c r="E97" s="178"/>
      <c r="F97" s="179">
        <v>650</v>
      </c>
      <c r="G97" s="180"/>
      <c r="H97" s="181"/>
      <c r="I97" s="182"/>
      <c r="J97" s="181"/>
      <c r="K97" s="180"/>
      <c r="L97" s="183"/>
      <c r="M97" s="180"/>
      <c r="N97" s="181"/>
      <c r="O97" s="184">
        <f t="shared" ref="O97:O100" si="38">SUM(F97:N97)</f>
        <v>650</v>
      </c>
      <c r="P97" s="195">
        <f t="shared" ref="P97:P100" si="39">(D97*$D$3)+(E97*$E$3)+(F97*$F$3)+(G97*$G$3)+(H97*$H$3)+(I97*$I$3)+(J97*$J$3)+(K97*$K$3)+(L97*$L$3)+(M97*$M$3)+(N97*$N$3)</f>
        <v>65</v>
      </c>
    </row>
    <row r="98" spans="1:16" s="189" customFormat="1">
      <c r="A98" s="188"/>
      <c r="B98" s="187" t="s">
        <v>104</v>
      </c>
      <c r="C98" s="51"/>
      <c r="D98" s="193"/>
      <c r="E98" s="193"/>
      <c r="F98" s="194"/>
      <c r="G98" s="180">
        <v>2</v>
      </c>
      <c r="H98" s="181"/>
      <c r="I98" s="182">
        <v>2</v>
      </c>
      <c r="J98" s="181">
        <v>1</v>
      </c>
      <c r="K98" s="180">
        <v>26</v>
      </c>
      <c r="L98" s="183">
        <v>9</v>
      </c>
      <c r="M98" s="180"/>
      <c r="N98" s="181">
        <v>25</v>
      </c>
      <c r="O98" s="184">
        <f t="shared" si="38"/>
        <v>65</v>
      </c>
      <c r="P98" s="195">
        <f t="shared" si="39"/>
        <v>87</v>
      </c>
    </row>
    <row r="99" spans="1:16" s="189" customFormat="1">
      <c r="A99" s="188"/>
      <c r="B99" s="187" t="s">
        <v>105</v>
      </c>
      <c r="C99" s="51"/>
      <c r="D99" s="193"/>
      <c r="E99" s="193"/>
      <c r="F99" s="194"/>
      <c r="G99" s="180">
        <v>134</v>
      </c>
      <c r="H99" s="181">
        <v>1</v>
      </c>
      <c r="I99" s="182">
        <v>18</v>
      </c>
      <c r="J99" s="181">
        <v>4</v>
      </c>
      <c r="K99" s="180"/>
      <c r="L99" s="183">
        <v>1</v>
      </c>
      <c r="M99" s="180"/>
      <c r="N99" s="181">
        <v>10</v>
      </c>
      <c r="O99" s="184">
        <f t="shared" si="38"/>
        <v>168</v>
      </c>
      <c r="P99" s="195">
        <f t="shared" si="39"/>
        <v>65.75</v>
      </c>
    </row>
    <row r="100" spans="1:16" s="186" customFormat="1">
      <c r="A100" s="185"/>
      <c r="B100" s="187"/>
      <c r="C100" s="51"/>
      <c r="D100" s="178"/>
      <c r="E100" s="178"/>
      <c r="F100" s="179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8"/>
        <v>0</v>
      </c>
      <c r="P100" s="195">
        <f t="shared" si="39"/>
        <v>0</v>
      </c>
    </row>
    <row r="101" spans="1:16" s="185" customFormat="1" ht="10.8" thickBot="1">
      <c r="A101" s="38"/>
      <c r="B101" s="39" t="s">
        <v>21</v>
      </c>
      <c r="C101" s="39">
        <f>SUM(C100:C100)</f>
        <v>0</v>
      </c>
      <c r="D101" s="39">
        <f t="shared" ref="D101:P101" si="40">SUM(D97:D100)</f>
        <v>0</v>
      </c>
      <c r="E101" s="39">
        <f t="shared" si="40"/>
        <v>0</v>
      </c>
      <c r="F101" s="39">
        <f t="shared" si="40"/>
        <v>650</v>
      </c>
      <c r="G101" s="43">
        <f t="shared" si="40"/>
        <v>136</v>
      </c>
      <c r="H101" s="43">
        <f t="shared" si="40"/>
        <v>1</v>
      </c>
      <c r="I101" s="43">
        <f t="shared" si="40"/>
        <v>20</v>
      </c>
      <c r="J101" s="43">
        <f t="shared" si="40"/>
        <v>5</v>
      </c>
      <c r="K101" s="43">
        <f t="shared" si="40"/>
        <v>26</v>
      </c>
      <c r="L101" s="43">
        <f t="shared" si="40"/>
        <v>10</v>
      </c>
      <c r="M101" s="43">
        <f t="shared" si="40"/>
        <v>0</v>
      </c>
      <c r="N101" s="43">
        <f t="shared" si="40"/>
        <v>35</v>
      </c>
      <c r="O101" s="44">
        <f t="shared" si="40"/>
        <v>883</v>
      </c>
      <c r="P101" s="45">
        <f t="shared" si="40"/>
        <v>217.75</v>
      </c>
    </row>
    <row r="102" spans="1:16" s="185" customFormat="1"/>
    <row r="103" spans="1:16" s="188" customFormat="1" hidden="1"/>
    <row r="104" spans="1:16" s="188" customFormat="1" ht="10.8" hidden="1" thickBot="1">
      <c r="B104" s="190" t="s">
        <v>66</v>
      </c>
      <c r="C104" s="190"/>
      <c r="D104" s="190"/>
      <c r="E104" s="190"/>
      <c r="F104" s="191"/>
      <c r="G104" s="191"/>
      <c r="H104" s="191"/>
      <c r="I104" s="191"/>
      <c r="J104" s="191"/>
      <c r="K104" s="191"/>
      <c r="L104" s="191"/>
      <c r="M104" s="191"/>
      <c r="N104" s="191"/>
      <c r="O104" s="192"/>
      <c r="P104" s="192"/>
    </row>
    <row r="105" spans="1:16" s="189" customFormat="1" hidden="1">
      <c r="A105" s="188"/>
      <c r="B105" s="187"/>
      <c r="C105" s="63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ref="O105:O122" si="41">SUM(F105:N105)</f>
        <v>0</v>
      </c>
      <c r="P105" s="195">
        <f t="shared" ref="P105:P123" si="42">(D105*$D$3)+(E105*$E$3)+(F105*$F$3)+(G105*$G$3)+(H105*$H$3)+(I105*$I$3)+(J105*$J$3)+(K105*$K$3)+(L105*$L$3)+(M105*$M$3)+(N105*$N$3)</f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41"/>
        <v>0</v>
      </c>
      <c r="P106" s="195">
        <f t="shared" si="42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41"/>
        <v>0</v>
      </c>
      <c r="P107" s="195">
        <f t="shared" si="42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41"/>
        <v>0</v>
      </c>
      <c r="P108" s="195">
        <f t="shared" si="42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41"/>
        <v>0</v>
      </c>
      <c r="P109" s="195">
        <f t="shared" si="42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41"/>
        <v>0</v>
      </c>
      <c r="P110" s="195">
        <f t="shared" si="42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41"/>
        <v>0</v>
      </c>
      <c r="P111" s="195">
        <f t="shared" si="42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41"/>
        <v>0</v>
      </c>
      <c r="P112" s="195">
        <f t="shared" si="42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41"/>
        <v>0</v>
      </c>
      <c r="P113" s="195">
        <f t="shared" si="42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41"/>
        <v>0</v>
      </c>
      <c r="P114" s="195">
        <f t="shared" si="42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41"/>
        <v>0</v>
      </c>
      <c r="P115" s="195">
        <f t="shared" si="42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41"/>
        <v>0</v>
      </c>
      <c r="P116" s="195">
        <f t="shared" si="42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41"/>
        <v>0</v>
      </c>
      <c r="P117" s="195">
        <f t="shared" si="42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41"/>
        <v>0</v>
      </c>
      <c r="P118" s="195">
        <f t="shared" si="42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41"/>
        <v>0</v>
      </c>
      <c r="P119" s="195">
        <f t="shared" si="42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41"/>
        <v>0</v>
      </c>
      <c r="P120" s="195">
        <f t="shared" si="42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41"/>
        <v>0</v>
      </c>
      <c r="P121" s="195">
        <f t="shared" si="42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41"/>
        <v>0</v>
      </c>
      <c r="P122" s="195">
        <f t="shared" si="42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ref="O123" si="43">SUM(F123:N123)</f>
        <v>0</v>
      </c>
      <c r="P123" s="195">
        <f t="shared" si="42"/>
        <v>0</v>
      </c>
    </row>
    <row r="124" spans="1:16" s="188" customFormat="1" ht="10.8" hidden="1" thickBot="1">
      <c r="A124" s="196"/>
      <c r="B124" s="197" t="s">
        <v>21</v>
      </c>
      <c r="C124" s="197">
        <f>SUM(C123:C123)</f>
        <v>0</v>
      </c>
      <c r="D124" s="197">
        <f>SUM(D105:D123)</f>
        <v>0</v>
      </c>
      <c r="E124" s="197">
        <f>SUM(E105:E123)</f>
        <v>0</v>
      </c>
      <c r="F124" s="197">
        <f>SUM(F123:F123)</f>
        <v>0</v>
      </c>
      <c r="G124" s="43">
        <f t="shared" ref="G124:P124" si="44">SUM(G105:G123)</f>
        <v>0</v>
      </c>
      <c r="H124" s="43">
        <f t="shared" si="44"/>
        <v>0</v>
      </c>
      <c r="I124" s="43">
        <f t="shared" si="44"/>
        <v>0</v>
      </c>
      <c r="J124" s="43">
        <f t="shared" si="44"/>
        <v>0</v>
      </c>
      <c r="K124" s="43">
        <f t="shared" si="44"/>
        <v>0</v>
      </c>
      <c r="L124" s="43">
        <f t="shared" si="44"/>
        <v>0</v>
      </c>
      <c r="M124" s="43">
        <f t="shared" si="44"/>
        <v>0</v>
      </c>
      <c r="N124" s="43">
        <f t="shared" si="44"/>
        <v>0</v>
      </c>
      <c r="O124" s="44">
        <f t="shared" si="44"/>
        <v>0</v>
      </c>
      <c r="P124" s="45">
        <f t="shared" si="44"/>
        <v>0</v>
      </c>
    </row>
    <row r="125" spans="1:16" s="188" customFormat="1" hidden="1"/>
    <row r="126" spans="1:16" hidden="1"/>
    <row r="127" spans="1:16" ht="10.8" hidden="1" thickBot="1">
      <c r="B127" s="33" t="s">
        <v>65</v>
      </c>
      <c r="C127" s="33"/>
      <c r="D127" s="33"/>
      <c r="E127" s="33"/>
      <c r="F127" s="34"/>
      <c r="G127" s="34"/>
      <c r="H127" s="34"/>
      <c r="I127" s="34"/>
      <c r="J127" s="34"/>
      <c r="K127" s="34"/>
      <c r="L127" s="34"/>
      <c r="M127" s="34"/>
      <c r="N127" s="34"/>
      <c r="O127" s="35"/>
      <c r="P127" s="35"/>
    </row>
    <row r="128" spans="1:16" s="30" customFormat="1" hidden="1">
      <c r="A128" s="1"/>
      <c r="B128" s="58"/>
      <c r="C128" s="63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 t="shared" ref="O128:O130" si="45">SUM(F128:N128)</f>
        <v>0</v>
      </c>
      <c r="P128" s="195">
        <f t="shared" ref="P128:P130" si="46">(D128*$D$3)+(E128*$E$3)+(F128*$F$3)+(G128*$G$3)+(H128*$H$3)+(I128*$I$3)+(J128*$J$3)+(K128*$K$3)+(L128*$L$3)+(M128*$M$3)+(N128*$N$3)</f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ref="O129" si="47">SUM(F129:N129)</f>
        <v>0</v>
      </c>
      <c r="P129" s="195">
        <f t="shared" si="46"/>
        <v>0</v>
      </c>
    </row>
    <row r="130" spans="1:16" s="30" customFormat="1" hidden="1">
      <c r="A130" s="1"/>
      <c r="B130" s="58"/>
      <c r="C130" s="51"/>
      <c r="D130" s="52"/>
      <c r="E130" s="52"/>
      <c r="F130" s="53"/>
      <c r="G130" s="59"/>
      <c r="H130" s="60"/>
      <c r="I130" s="61"/>
      <c r="J130" s="60"/>
      <c r="K130" s="59"/>
      <c r="L130" s="62"/>
      <c r="M130" s="59"/>
      <c r="N130" s="60"/>
      <c r="O130" s="36">
        <f t="shared" si="45"/>
        <v>0</v>
      </c>
      <c r="P130" s="195">
        <f t="shared" si="46"/>
        <v>0</v>
      </c>
    </row>
    <row r="131" spans="1:16" ht="10.8" hidden="1" thickBot="1">
      <c r="A131" s="38"/>
      <c r="B131" s="39" t="s">
        <v>21</v>
      </c>
      <c r="C131" s="39">
        <f>SUM(C130:C130)</f>
        <v>0</v>
      </c>
      <c r="D131" s="39">
        <f>SUM(D128:D130)</f>
        <v>0</v>
      </c>
      <c r="E131" s="39">
        <f>SUM(E128:E130)</f>
        <v>0</v>
      </c>
      <c r="F131" s="39">
        <f>SUM(F130:F130)</f>
        <v>0</v>
      </c>
      <c r="G131" s="43">
        <f t="shared" ref="G131:P131" si="48">SUM(G128:G130)</f>
        <v>0</v>
      </c>
      <c r="H131" s="43">
        <f t="shared" si="48"/>
        <v>0</v>
      </c>
      <c r="I131" s="43">
        <f t="shared" si="48"/>
        <v>0</v>
      </c>
      <c r="J131" s="43">
        <f t="shared" si="48"/>
        <v>0</v>
      </c>
      <c r="K131" s="43">
        <f t="shared" si="48"/>
        <v>0</v>
      </c>
      <c r="L131" s="43">
        <f t="shared" si="48"/>
        <v>0</v>
      </c>
      <c r="M131" s="43">
        <f t="shared" si="48"/>
        <v>0</v>
      </c>
      <c r="N131" s="43">
        <f t="shared" si="48"/>
        <v>0</v>
      </c>
      <c r="O131" s="44">
        <f t="shared" si="48"/>
        <v>0</v>
      </c>
      <c r="P131" s="45">
        <f t="shared" si="48"/>
        <v>0</v>
      </c>
    </row>
    <row r="132" spans="1:16" hidden="1"/>
    <row r="133" spans="1:16" s="188" customFormat="1" hidden="1"/>
    <row r="134" spans="1:16" s="188" customFormat="1" ht="10.8" hidden="1" thickBot="1">
      <c r="B134" s="190" t="s">
        <v>51</v>
      </c>
      <c r="C134" s="190"/>
      <c r="D134" s="190"/>
      <c r="E134" s="190"/>
      <c r="F134" s="191"/>
      <c r="G134" s="191"/>
      <c r="H134" s="191"/>
      <c r="I134" s="191"/>
      <c r="J134" s="191"/>
      <c r="K134" s="191"/>
      <c r="L134" s="191"/>
      <c r="M134" s="191"/>
      <c r="N134" s="191"/>
      <c r="O134" s="192"/>
      <c r="P134" s="192"/>
    </row>
    <row r="135" spans="1:16" s="189" customFormat="1" hidden="1">
      <c r="A135" s="188"/>
      <c r="B135" s="187"/>
      <c r="C135" s="63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ref="O135:O153" si="49">SUM(F135:N135)</f>
        <v>0</v>
      </c>
      <c r="P135" s="195">
        <f t="shared" ref="P135:P153" si="50">(D135*$D$3)+(E135*$E$3)+(F135*$F$3)+(G135*$G$3)+(H135*$H$3)+(I135*$I$3)+(J135*$J$3)+(K135*$K$3)+(L135*$L$3)+(M135*$M$3)+(N135*$N$3)</f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49"/>
        <v>0</v>
      </c>
      <c r="P136" s="195">
        <f t="shared" si="50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49"/>
        <v>0</v>
      </c>
      <c r="P137" s="195">
        <f t="shared" si="50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si="49"/>
        <v>0</v>
      </c>
      <c r="P138" s="195">
        <f t="shared" si="50"/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ref="O139:O140" si="51">SUM(F139:N139)</f>
        <v>0</v>
      </c>
      <c r="P139" s="195">
        <f t="shared" si="50"/>
        <v>0</v>
      </c>
    </row>
    <row r="140" spans="1:16" s="189" customFormat="1" hidden="1">
      <c r="A140" s="188"/>
      <c r="B140" s="187"/>
      <c r="C140" s="51"/>
      <c r="D140" s="193"/>
      <c r="E140" s="193"/>
      <c r="F140" s="194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51"/>
        <v>0</v>
      </c>
      <c r="P140" s="195">
        <f t="shared" si="50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si="49"/>
        <v>0</v>
      </c>
      <c r="P141" s="195">
        <f t="shared" si="50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ref="O142:O145" si="52">SUM(F142:N142)</f>
        <v>0</v>
      </c>
      <c r="P142" s="195">
        <f t="shared" si="50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si="52"/>
        <v>0</v>
      </c>
      <c r="P143" s="195">
        <f t="shared" si="50"/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si="52"/>
        <v>0</v>
      </c>
      <c r="P144" s="195">
        <f t="shared" si="50"/>
        <v>0</v>
      </c>
    </row>
    <row r="145" spans="1:16" s="189" customFormat="1" hidden="1">
      <c r="A145" s="188"/>
      <c r="B145" s="187"/>
      <c r="C145" s="51"/>
      <c r="D145" s="193"/>
      <c r="E145" s="193"/>
      <c r="F145" s="194"/>
      <c r="G145" s="180"/>
      <c r="H145" s="181"/>
      <c r="I145" s="182"/>
      <c r="J145" s="181"/>
      <c r="K145" s="180"/>
      <c r="L145" s="183"/>
      <c r="M145" s="180"/>
      <c r="N145" s="181"/>
      <c r="O145" s="184">
        <f t="shared" si="52"/>
        <v>0</v>
      </c>
      <c r="P145" s="195">
        <f t="shared" si="50"/>
        <v>0</v>
      </c>
    </row>
    <row r="146" spans="1:16" s="189" customFormat="1" hidden="1">
      <c r="A146" s="188"/>
      <c r="B146" s="187"/>
      <c r="C146" s="51"/>
      <c r="D146" s="193"/>
      <c r="E146" s="193"/>
      <c r="F146" s="194"/>
      <c r="G146" s="180"/>
      <c r="H146" s="181"/>
      <c r="I146" s="182"/>
      <c r="J146" s="181"/>
      <c r="K146" s="180"/>
      <c r="L146" s="183"/>
      <c r="M146" s="180"/>
      <c r="N146" s="181"/>
      <c r="O146" s="184">
        <f t="shared" ref="O146:O149" si="53">SUM(F146:N146)</f>
        <v>0</v>
      </c>
      <c r="P146" s="195">
        <f t="shared" si="50"/>
        <v>0</v>
      </c>
    </row>
    <row r="147" spans="1:16" s="189" customFormat="1" hidden="1">
      <c r="A147" s="188"/>
      <c r="B147" s="187"/>
      <c r="C147" s="51"/>
      <c r="D147" s="193"/>
      <c r="E147" s="193"/>
      <c r="F147" s="194"/>
      <c r="G147" s="180"/>
      <c r="H147" s="181"/>
      <c r="I147" s="182"/>
      <c r="J147" s="181"/>
      <c r="K147" s="180"/>
      <c r="L147" s="183"/>
      <c r="M147" s="180"/>
      <c r="N147" s="181"/>
      <c r="O147" s="184">
        <f t="shared" si="53"/>
        <v>0</v>
      </c>
      <c r="P147" s="195">
        <f t="shared" si="50"/>
        <v>0</v>
      </c>
    </row>
    <row r="148" spans="1:16" s="189" customFormat="1" hidden="1">
      <c r="A148" s="188"/>
      <c r="B148" s="187"/>
      <c r="C148" s="51"/>
      <c r="D148" s="193"/>
      <c r="E148" s="193"/>
      <c r="F148" s="194"/>
      <c r="G148" s="180"/>
      <c r="H148" s="181"/>
      <c r="I148" s="182"/>
      <c r="J148" s="181"/>
      <c r="K148" s="180"/>
      <c r="L148" s="183"/>
      <c r="M148" s="180"/>
      <c r="N148" s="181"/>
      <c r="O148" s="184">
        <f t="shared" si="53"/>
        <v>0</v>
      </c>
      <c r="P148" s="195">
        <f t="shared" si="50"/>
        <v>0</v>
      </c>
    </row>
    <row r="149" spans="1:16" s="189" customFormat="1" hidden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si="53"/>
        <v>0</v>
      </c>
      <c r="P149" s="195">
        <f t="shared" si="50"/>
        <v>0</v>
      </c>
    </row>
    <row r="150" spans="1:16" s="189" customFormat="1" hidden="1">
      <c r="A150" s="188"/>
      <c r="B150" s="187"/>
      <c r="C150" s="51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si="49"/>
        <v>0</v>
      </c>
      <c r="P150" s="195">
        <f t="shared" si="50"/>
        <v>0</v>
      </c>
    </row>
    <row r="151" spans="1:16" s="189" customFormat="1" hidden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ref="O151" si="54">SUM(F151:N151)</f>
        <v>0</v>
      </c>
      <c r="P151" s="195">
        <f t="shared" si="50"/>
        <v>0</v>
      </c>
    </row>
    <row r="152" spans="1:16" s="189" customFormat="1" hidden="1">
      <c r="A152" s="188"/>
      <c r="B152" s="187"/>
      <c r="C152" s="51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ref="O152" si="55">SUM(F152:N152)</f>
        <v>0</v>
      </c>
      <c r="P152" s="195">
        <f t="shared" si="50"/>
        <v>0</v>
      </c>
    </row>
    <row r="153" spans="1:16" s="189" customFormat="1" hidden="1">
      <c r="A153" s="188"/>
      <c r="B153" s="187"/>
      <c r="C153" s="51"/>
      <c r="D153" s="193"/>
      <c r="E153" s="193"/>
      <c r="F153" s="194"/>
      <c r="G153" s="180"/>
      <c r="H153" s="181"/>
      <c r="I153" s="182"/>
      <c r="J153" s="181"/>
      <c r="K153" s="180"/>
      <c r="L153" s="183"/>
      <c r="M153" s="180"/>
      <c r="N153" s="181"/>
      <c r="O153" s="184">
        <f t="shared" si="49"/>
        <v>0</v>
      </c>
      <c r="P153" s="195">
        <f t="shared" si="50"/>
        <v>0</v>
      </c>
    </row>
    <row r="154" spans="1:16" s="188" customFormat="1" ht="10.8" hidden="1" thickBot="1">
      <c r="A154" s="196"/>
      <c r="B154" s="197" t="s">
        <v>21</v>
      </c>
      <c r="C154" s="197">
        <f>SUM(C153:C153)</f>
        <v>0</v>
      </c>
      <c r="D154" s="197">
        <f>SUM(D135:D153)</f>
        <v>0</v>
      </c>
      <c r="E154" s="197">
        <f>SUM(E135:E153)</f>
        <v>0</v>
      </c>
      <c r="F154" s="197">
        <f>SUM(F153:F153)</f>
        <v>0</v>
      </c>
      <c r="G154" s="43">
        <f t="shared" ref="G154:P154" si="56">SUM(G135:G153)</f>
        <v>0</v>
      </c>
      <c r="H154" s="43">
        <f t="shared" si="56"/>
        <v>0</v>
      </c>
      <c r="I154" s="43">
        <f t="shared" si="56"/>
        <v>0</v>
      </c>
      <c r="J154" s="43">
        <f t="shared" si="56"/>
        <v>0</v>
      </c>
      <c r="K154" s="43">
        <f t="shared" si="56"/>
        <v>0</v>
      </c>
      <c r="L154" s="43">
        <f t="shared" si="56"/>
        <v>0</v>
      </c>
      <c r="M154" s="43">
        <f t="shared" si="56"/>
        <v>0</v>
      </c>
      <c r="N154" s="43">
        <f t="shared" si="56"/>
        <v>0</v>
      </c>
      <c r="O154" s="44">
        <f t="shared" si="56"/>
        <v>0</v>
      </c>
      <c r="P154" s="45">
        <f t="shared" si="56"/>
        <v>0</v>
      </c>
    </row>
    <row r="155" spans="1:16" s="188" customFormat="1" hidden="1"/>
    <row r="157" spans="1:16" ht="10.8" thickBot="1">
      <c r="B157" s="33" t="s">
        <v>58</v>
      </c>
      <c r="C157" s="33"/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4"/>
      <c r="O157" s="35"/>
      <c r="P157" s="35"/>
    </row>
    <row r="158" spans="1:16" s="30" customFormat="1" ht="11.25" customHeight="1">
      <c r="A158" s="1"/>
      <c r="B158" s="58" t="s">
        <v>101</v>
      </c>
      <c r="C158" s="51"/>
      <c r="D158" s="52"/>
      <c r="E158" s="52"/>
      <c r="F158" s="53"/>
      <c r="G158" s="59"/>
      <c r="H158" s="60"/>
      <c r="I158" s="61"/>
      <c r="J158" s="60"/>
      <c r="K158" s="59">
        <v>2</v>
      </c>
      <c r="L158" s="62"/>
      <c r="M158" s="59">
        <v>2</v>
      </c>
      <c r="N158" s="60"/>
      <c r="O158" s="36">
        <f t="shared" ref="O158:O161" si="57">SUM(F158:N158)</f>
        <v>4</v>
      </c>
      <c r="P158" s="195">
        <f t="shared" ref="P158:P161" si="58">(D158*$D$3)+(E158*$E$3)+(F158*$F$3)+(G158*$G$3)+(H158*$H$3)+(I158*$I$3)+(J158*$J$3)+(K158*$K$3)+(L158*$L$3)+(M158*$M$3)+(N158*$N$3)</f>
        <v>6</v>
      </c>
    </row>
    <row r="159" spans="1:16" s="189" customFormat="1" ht="11.25" customHeight="1">
      <c r="A159" s="188"/>
      <c r="B159" s="187" t="s">
        <v>102</v>
      </c>
      <c r="C159" s="51"/>
      <c r="D159" s="193"/>
      <c r="E159" s="193"/>
      <c r="F159" s="194"/>
      <c r="G159" s="180"/>
      <c r="H159" s="181"/>
      <c r="I159" s="182">
        <v>50</v>
      </c>
      <c r="J159" s="181"/>
      <c r="K159" s="180"/>
      <c r="L159" s="183"/>
      <c r="M159" s="180"/>
      <c r="N159" s="181"/>
      <c r="O159" s="184">
        <f t="shared" si="57"/>
        <v>50</v>
      </c>
      <c r="P159" s="195">
        <f t="shared" si="58"/>
        <v>25</v>
      </c>
    </row>
    <row r="160" spans="1:16" s="189" customFormat="1" ht="11.25" customHeight="1">
      <c r="A160" s="188"/>
      <c r="B160" s="187" t="s">
        <v>69</v>
      </c>
      <c r="C160" s="51"/>
      <c r="D160" s="193"/>
      <c r="E160" s="193"/>
      <c r="F160" s="194"/>
      <c r="G160" s="180">
        <v>5</v>
      </c>
      <c r="H160" s="181"/>
      <c r="I160" s="182">
        <v>6</v>
      </c>
      <c r="J160" s="181"/>
      <c r="K160" s="180"/>
      <c r="L160" s="183">
        <v>2</v>
      </c>
      <c r="M160" s="180"/>
      <c r="N160" s="181"/>
      <c r="O160" s="184">
        <f t="shared" si="57"/>
        <v>13</v>
      </c>
      <c r="P160" s="195">
        <f t="shared" si="58"/>
        <v>6.25</v>
      </c>
    </row>
    <row r="161" spans="1:16" s="30" customFormat="1" ht="11.25" customHeight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 t="shared" si="57"/>
        <v>0</v>
      </c>
      <c r="P161" s="195">
        <f t="shared" si="58"/>
        <v>0</v>
      </c>
    </row>
    <row r="162" spans="1:16" ht="10.8" thickBot="1">
      <c r="A162" s="38"/>
      <c r="B162" s="39" t="s">
        <v>21</v>
      </c>
      <c r="C162" s="39">
        <f t="shared" ref="C162:P162" si="59">SUM(C158:C161)</f>
        <v>0</v>
      </c>
      <c r="D162" s="39">
        <f t="shared" si="59"/>
        <v>0</v>
      </c>
      <c r="E162" s="39">
        <f t="shared" si="59"/>
        <v>0</v>
      </c>
      <c r="F162" s="39">
        <f t="shared" si="59"/>
        <v>0</v>
      </c>
      <c r="G162" s="43">
        <f t="shared" si="59"/>
        <v>5</v>
      </c>
      <c r="H162" s="43">
        <f t="shared" si="59"/>
        <v>0</v>
      </c>
      <c r="I162" s="43">
        <f t="shared" si="59"/>
        <v>56</v>
      </c>
      <c r="J162" s="43">
        <f t="shared" si="59"/>
        <v>0</v>
      </c>
      <c r="K162" s="43">
        <f t="shared" si="59"/>
        <v>2</v>
      </c>
      <c r="L162" s="43">
        <f t="shared" si="59"/>
        <v>2</v>
      </c>
      <c r="M162" s="43">
        <f t="shared" si="59"/>
        <v>2</v>
      </c>
      <c r="N162" s="43">
        <f t="shared" si="59"/>
        <v>0</v>
      </c>
      <c r="O162" s="44">
        <f t="shared" si="59"/>
        <v>67</v>
      </c>
      <c r="P162" s="45">
        <f t="shared" si="59"/>
        <v>37.25</v>
      </c>
    </row>
    <row r="163" spans="1:16" ht="11.25" customHeight="1">
      <c r="A163" s="38"/>
      <c r="B163" s="54"/>
      <c r="C163" s="54"/>
      <c r="D163" s="54"/>
      <c r="E163" s="54"/>
      <c r="F163" s="54"/>
      <c r="G163" s="55"/>
      <c r="H163" s="55"/>
      <c r="I163" s="55"/>
      <c r="J163" s="55"/>
      <c r="K163" s="55"/>
      <c r="L163" s="55"/>
      <c r="M163" s="55"/>
      <c r="N163" s="55"/>
      <c r="O163" s="56"/>
      <c r="P163" s="57"/>
    </row>
    <row r="164" spans="1:16" ht="11.25" hidden="1" customHeight="1"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</row>
    <row r="165" spans="1:16" ht="10.8" hidden="1" thickBot="1">
      <c r="B165" s="33" t="s">
        <v>50</v>
      </c>
      <c r="C165" s="33"/>
      <c r="D165" s="33"/>
      <c r="E165" s="33"/>
      <c r="F165" s="34"/>
      <c r="G165" s="34"/>
      <c r="H165" s="34"/>
      <c r="I165" s="34"/>
      <c r="J165" s="34"/>
      <c r="K165" s="34"/>
      <c r="L165" s="34"/>
      <c r="M165" s="34"/>
      <c r="N165" s="34"/>
      <c r="O165" s="35"/>
      <c r="P165" s="35"/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195">
        <f t="shared" ref="P166:P168" si="60">(D166*$D$3)+(E166*$E$3)+(F166*$F$3)+(G166*$G$3)+(H166*$H$3)+(I166*$I$3)+(J166*$J$3)+(K166*$K$3)+(L166*$L$3)+(M166*$M$3)+(N166*$N$3)</f>
        <v>0</v>
      </c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195">
        <f t="shared" si="60"/>
        <v>0</v>
      </c>
    </row>
    <row r="168" spans="1:16" s="30" customFormat="1" hidden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>SUM(F168:N168)</f>
        <v>0</v>
      </c>
      <c r="P168" s="195">
        <f t="shared" si="60"/>
        <v>0</v>
      </c>
    </row>
    <row r="169" spans="1:16" ht="10.8" hidden="1" thickBot="1">
      <c r="A169" s="38"/>
      <c r="B169" s="39" t="s">
        <v>21</v>
      </c>
      <c r="C169" s="39">
        <f t="shared" ref="C169:O169" si="61">SUM(C166:C168)</f>
        <v>0</v>
      </c>
      <c r="D169" s="39">
        <f t="shared" si="61"/>
        <v>0</v>
      </c>
      <c r="E169" s="39">
        <f t="shared" si="61"/>
        <v>0</v>
      </c>
      <c r="F169" s="39">
        <f t="shared" si="61"/>
        <v>0</v>
      </c>
      <c r="G169" s="43">
        <f t="shared" si="61"/>
        <v>0</v>
      </c>
      <c r="H169" s="43">
        <f t="shared" si="61"/>
        <v>0</v>
      </c>
      <c r="I169" s="43">
        <f t="shared" si="61"/>
        <v>0</v>
      </c>
      <c r="J169" s="43">
        <f t="shared" si="61"/>
        <v>0</v>
      </c>
      <c r="K169" s="43">
        <f t="shared" si="61"/>
        <v>0</v>
      </c>
      <c r="L169" s="43">
        <f t="shared" si="61"/>
        <v>0</v>
      </c>
      <c r="M169" s="43">
        <f t="shared" si="61"/>
        <v>0</v>
      </c>
      <c r="N169" s="43">
        <f t="shared" si="61"/>
        <v>0</v>
      </c>
      <c r="O169" s="44">
        <f t="shared" si="61"/>
        <v>0</v>
      </c>
      <c r="P169" s="45">
        <f>SUM(P166:P168)</f>
        <v>0</v>
      </c>
    </row>
    <row r="170" spans="1:16" ht="13.2">
      <c r="B170" s="2"/>
      <c r="C170" s="2"/>
      <c r="D170" s="2"/>
      <c r="E170" s="2"/>
      <c r="F170" s="47"/>
      <c r="G170" s="47"/>
      <c r="H170" s="47"/>
      <c r="I170" s="47"/>
      <c r="J170" s="47"/>
      <c r="K170" s="47"/>
      <c r="L170" s="47"/>
      <c r="M170" s="47"/>
      <c r="N170" s="47"/>
      <c r="O170" s="2"/>
      <c r="P170" s="2"/>
    </row>
    <row r="171" spans="1:16">
      <c r="M171" s="48" t="s">
        <v>21</v>
      </c>
      <c r="O171" s="49">
        <f>O169+O162+O154+O131+O124+O101+O93+O87+O76+O70+O44+O36+O27+O16+O10</f>
        <v>2035</v>
      </c>
      <c r="P171" s="50">
        <f>P169+P162+P154+P131+P124+P101+P93+P87+P76+P70+P44+P36+P27+P16+P10</f>
        <v>1765.75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2 O24:O25 O21:O22 O3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P10" sqref="P10:P11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86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86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topLeftCell="A2" zoomScale="90" zoomScaleNormal="90" workbookViewId="0">
      <selection activeCell="E21" sqref="E21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5" width="14.33203125" style="73" bestFit="1" customWidth="1"/>
    <col min="6" max="16384" width="9.109375" style="73"/>
  </cols>
  <sheetData>
    <row r="1" spans="1:4">
      <c r="A1" s="198"/>
      <c r="B1" s="198"/>
      <c r="C1" s="198"/>
      <c r="D1" s="199"/>
    </row>
    <row r="2" spans="1:4" ht="14.4">
      <c r="A2" s="200" t="s">
        <v>34</v>
      </c>
      <c r="B2" s="201" t="s">
        <v>24</v>
      </c>
      <c r="C2" s="201" t="s">
        <v>25</v>
      </c>
      <c r="D2" s="199"/>
    </row>
    <row r="3" spans="1:4" ht="14.4">
      <c r="A3" s="202"/>
      <c r="B3" s="202"/>
      <c r="C3" s="202"/>
      <c r="D3" s="203"/>
    </row>
    <row r="4" spans="1:4" ht="14.4" hidden="1">
      <c r="A4" s="204" t="s">
        <v>64</v>
      </c>
      <c r="B4" s="205">
        <f>SUM(Botswana!O13)</f>
        <v>0</v>
      </c>
      <c r="C4" s="207">
        <f>SUM(Botswana!P13)</f>
        <v>0</v>
      </c>
      <c r="D4" s="203"/>
    </row>
    <row r="5" spans="1:4" ht="14.4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4.4" hidden="1">
      <c r="A6" s="204" t="s">
        <v>54</v>
      </c>
      <c r="B6" s="206">
        <f>SUM('Ivory Coast'!O14)</f>
        <v>0</v>
      </c>
      <c r="C6" s="207">
        <f>SUM('Ivory Coast'!P14)</f>
        <v>0</v>
      </c>
      <c r="D6" s="203"/>
    </row>
    <row r="7" spans="1:4" ht="14.4">
      <c r="A7" s="204" t="s">
        <v>26</v>
      </c>
      <c r="B7" s="212">
        <f>SUM(Kenya!O26)</f>
        <v>240</v>
      </c>
      <c r="C7" s="207">
        <f>SUM(Kenya!P26)</f>
        <v>386.55</v>
      </c>
      <c r="D7" s="203"/>
    </row>
    <row r="8" spans="1:4" ht="14.4" hidden="1">
      <c r="A8" s="204" t="s">
        <v>60</v>
      </c>
      <c r="B8" s="209">
        <f>SUM(Malawi!O11)</f>
        <v>0</v>
      </c>
      <c r="C8" s="210">
        <f>SUM(Malawi!P11)</f>
        <v>0</v>
      </c>
      <c r="D8" s="203"/>
    </row>
    <row r="9" spans="1:4" ht="14.4">
      <c r="A9" s="204" t="s">
        <v>27</v>
      </c>
      <c r="B9" s="211">
        <f>SUM(Mauritius!O42)</f>
        <v>1654</v>
      </c>
      <c r="C9" s="208">
        <f>SUM(Mauritius!P42)</f>
        <v>779.75000000000011</v>
      </c>
      <c r="D9" s="203"/>
    </row>
    <row r="10" spans="1:4" ht="14.4" hidden="1">
      <c r="A10" s="204" t="s">
        <v>36</v>
      </c>
      <c r="B10" s="211">
        <f>SUM(Nigeria!O41)</f>
        <v>0</v>
      </c>
      <c r="C10" s="208">
        <f>SUM(Nigeria!P41)</f>
        <v>0</v>
      </c>
      <c r="D10" s="203"/>
    </row>
    <row r="11" spans="1:4" ht="14.4">
      <c r="A11" s="204" t="s">
        <v>28</v>
      </c>
      <c r="B11" s="212">
        <f>SUM('South Africa'!O171)</f>
        <v>2035</v>
      </c>
      <c r="C11" s="207">
        <f>SUM('South Africa'!P171)</f>
        <v>1765.75</v>
      </c>
      <c r="D11" s="203"/>
    </row>
    <row r="12" spans="1:4" ht="14.4" hidden="1">
      <c r="A12" s="204" t="s">
        <v>41</v>
      </c>
      <c r="B12" s="211">
        <f>SUM(Togo!O12)</f>
        <v>0</v>
      </c>
      <c r="C12" s="208">
        <f>SUM(Togo!P12)</f>
        <v>0</v>
      </c>
      <c r="D12" s="203"/>
    </row>
    <row r="13" spans="1:4" ht="14.4" hidden="1">
      <c r="A13" s="204" t="s">
        <v>49</v>
      </c>
      <c r="B13" s="206">
        <f>SUM(Zambia!O12)</f>
        <v>0</v>
      </c>
      <c r="C13" s="207">
        <f>SUM(Zambia!P12)</f>
        <v>0</v>
      </c>
      <c r="D13" s="203"/>
    </row>
    <row r="14" spans="1:4" ht="14.4">
      <c r="A14" s="213"/>
      <c r="B14" s="211"/>
      <c r="C14" s="208"/>
      <c r="D14" s="203"/>
    </row>
    <row r="15" spans="1:4" ht="14.4">
      <c r="A15" s="214" t="s">
        <v>29</v>
      </c>
      <c r="B15" s="215">
        <f>SUM(B4:B14)</f>
        <v>3929</v>
      </c>
      <c r="C15" s="215">
        <f>SUM(C4:C14)</f>
        <v>2932.05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85</v>
      </c>
      <c r="D23" s="74"/>
    </row>
    <row r="24" spans="1:5">
      <c r="A24" s="74" t="s">
        <v>84</v>
      </c>
      <c r="B24" s="74">
        <v>4400</v>
      </c>
      <c r="D24" s="74"/>
      <c r="E24" s="74"/>
    </row>
    <row r="25" spans="1:5">
      <c r="A25" s="74" t="s">
        <v>73</v>
      </c>
      <c r="B25" s="74">
        <v>2900</v>
      </c>
      <c r="D25" s="74"/>
      <c r="E25" s="74"/>
    </row>
    <row r="26" spans="1:5">
      <c r="A26" s="74" t="s">
        <v>74</v>
      </c>
      <c r="B26" s="74">
        <v>894</v>
      </c>
      <c r="D26" s="74"/>
      <c r="E26" s="74"/>
    </row>
    <row r="27" spans="1:5">
      <c r="A27" s="74" t="s">
        <v>75</v>
      </c>
      <c r="B27" s="216">
        <v>204</v>
      </c>
      <c r="C27" s="216"/>
      <c r="D27" s="216"/>
      <c r="E27" s="216"/>
    </row>
    <row r="28" spans="1:5">
      <c r="A28" s="74" t="s">
        <v>76</v>
      </c>
      <c r="B28" s="216">
        <v>128</v>
      </c>
      <c r="D28" s="74"/>
    </row>
    <row r="29" spans="1:5">
      <c r="A29" s="74" t="s">
        <v>77</v>
      </c>
      <c r="B29" s="216">
        <v>813</v>
      </c>
      <c r="D29" s="74"/>
    </row>
    <row r="30" spans="1:5">
      <c r="A30" s="74" t="s">
        <v>78</v>
      </c>
      <c r="B30" s="216">
        <v>5973</v>
      </c>
      <c r="D30" s="74"/>
    </row>
    <row r="31" spans="1:5">
      <c r="A31" s="74" t="s">
        <v>79</v>
      </c>
      <c r="B31" s="216">
        <v>10680</v>
      </c>
      <c r="D31" s="74"/>
    </row>
    <row r="32" spans="1:5">
      <c r="A32" s="74" t="s">
        <v>80</v>
      </c>
      <c r="B32" s="216">
        <v>6095</v>
      </c>
    </row>
    <row r="33" spans="1:2">
      <c r="A33" s="74" t="s">
        <v>81</v>
      </c>
      <c r="B33" s="216">
        <v>4725</v>
      </c>
    </row>
    <row r="34" spans="1:2">
      <c r="A34" s="74" t="s">
        <v>82</v>
      </c>
      <c r="B34" s="216">
        <f>(B15)</f>
        <v>3929</v>
      </c>
    </row>
    <row r="35" spans="1:2">
      <c r="A35" s="74" t="s">
        <v>83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22" workbookViewId="0">
      <selection activeCell="M10" sqref="M10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purl.org/dc/elements/1.1/"/>
    <ds:schemaRef ds:uri="http://purl.org/dc/terms/"/>
    <ds:schemaRef ds:uri="929817ee-fc4e-48ef-9086-bdaf300bfc18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2020-12-28T11:21:11Z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