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Documents\Bbt\Score Sheets\2018\"/>
    </mc:Choice>
  </mc:AlternateContent>
  <bookViews>
    <workbookView xWindow="5130" yWindow="1755" windowWidth="10230" windowHeight="6060" tabRatio="905"/>
  </bookViews>
  <sheets>
    <sheet name="Botswana" sheetId="11" r:id="rId1"/>
    <sheet name="Democratic Republic of Congo" sheetId="16" r:id="rId2"/>
    <sheet name="Ivory Coast" sheetId="14" r:id="rId3"/>
    <sheet name="Kenya" sheetId="10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125" i="19" l="1"/>
  <c r="O125" i="19"/>
  <c r="P124" i="19"/>
  <c r="O124" i="19"/>
  <c r="P123" i="19"/>
  <c r="O123" i="19"/>
  <c r="P122" i="19"/>
  <c r="O122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C159" i="19" l="1"/>
  <c r="D159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O176" i="19"/>
  <c r="F171" i="19"/>
  <c r="P11" i="11"/>
  <c r="O11" i="11"/>
  <c r="P10" i="11"/>
  <c r="O10" i="11"/>
  <c r="P12" i="11"/>
  <c r="O12" i="11"/>
  <c r="N16" i="19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/>
  <c r="P16" i="19"/>
  <c r="O150" i="19"/>
  <c r="O151" i="19"/>
  <c r="O152" i="19"/>
  <c r="O153" i="19"/>
  <c r="P176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/>
  <c r="O9" i="20"/>
  <c r="O11" i="20"/>
  <c r="B8" i="4"/>
  <c r="N184" i="19"/>
  <c r="M184" i="19"/>
  <c r="L184" i="19"/>
  <c r="K184" i="19"/>
  <c r="J184" i="19"/>
  <c r="I184" i="19"/>
  <c r="H184" i="19"/>
  <c r="G184" i="19"/>
  <c r="F184" i="19"/>
  <c r="E184" i="19"/>
  <c r="D184" i="19"/>
  <c r="C184" i="19"/>
  <c r="P183" i="19"/>
  <c r="O183" i="19"/>
  <c r="P182" i="19"/>
  <c r="O182" i="19"/>
  <c r="O184" i="19"/>
  <c r="P121" i="19"/>
  <c r="O121" i="19"/>
  <c r="P120" i="19"/>
  <c r="O120" i="19"/>
  <c r="P119" i="19"/>
  <c r="O119" i="19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P138" i="19"/>
  <c r="O138" i="19"/>
  <c r="P118" i="19"/>
  <c r="O118" i="19"/>
  <c r="P117" i="19"/>
  <c r="O117" i="19"/>
  <c r="P116" i="19"/>
  <c r="O116" i="19"/>
  <c r="P109" i="19"/>
  <c r="O109" i="19"/>
  <c r="N171" i="19"/>
  <c r="M171" i="19"/>
  <c r="L171" i="19"/>
  <c r="K171" i="19"/>
  <c r="J171" i="19"/>
  <c r="I171" i="19"/>
  <c r="H171" i="19"/>
  <c r="G171" i="19"/>
  <c r="E171" i="19"/>
  <c r="D171" i="19"/>
  <c r="C171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163" i="19"/>
  <c r="P171" i="19"/>
  <c r="O163" i="19"/>
  <c r="N98" i="19"/>
  <c r="M98" i="19"/>
  <c r="L98" i="19"/>
  <c r="K98" i="19"/>
  <c r="J98" i="19"/>
  <c r="H98" i="19"/>
  <c r="G98" i="19"/>
  <c r="F98" i="19"/>
  <c r="E98" i="19"/>
  <c r="D98" i="19"/>
  <c r="C98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N146" i="19"/>
  <c r="M146" i="19"/>
  <c r="L146" i="19"/>
  <c r="K146" i="19"/>
  <c r="J146" i="19"/>
  <c r="I146" i="19"/>
  <c r="H146" i="19"/>
  <c r="G146" i="19"/>
  <c r="F146" i="19"/>
  <c r="E146" i="19"/>
  <c r="P143" i="19"/>
  <c r="P144" i="19"/>
  <c r="P146" i="19"/>
  <c r="O143" i="19"/>
  <c r="N190" i="19"/>
  <c r="M190" i="19"/>
  <c r="L190" i="19"/>
  <c r="K190" i="19"/>
  <c r="J190" i="19"/>
  <c r="I190" i="19"/>
  <c r="H190" i="19"/>
  <c r="G190" i="19"/>
  <c r="F190" i="19"/>
  <c r="E190" i="19"/>
  <c r="D190" i="19"/>
  <c r="C190" i="19"/>
  <c r="P189" i="19"/>
  <c r="O189" i="19"/>
  <c r="P188" i="19"/>
  <c r="O188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51" i="19"/>
  <c r="P9" i="16"/>
  <c r="O9" i="16"/>
  <c r="P11" i="12"/>
  <c r="O11" i="12"/>
  <c r="O9" i="12"/>
  <c r="O15" i="12"/>
  <c r="B12" i="4"/>
  <c r="P10" i="12"/>
  <c r="O10" i="12"/>
  <c r="P12" i="12"/>
  <c r="O12" i="12"/>
  <c r="N197" i="19"/>
  <c r="M197" i="19"/>
  <c r="L197" i="19"/>
  <c r="K197" i="19"/>
  <c r="J197" i="19"/>
  <c r="I197" i="19"/>
  <c r="H197" i="19"/>
  <c r="G197" i="19"/>
  <c r="F197" i="19"/>
  <c r="E197" i="19"/>
  <c r="D197" i="19"/>
  <c r="C197" i="19"/>
  <c r="P196" i="19"/>
  <c r="O196" i="19"/>
  <c r="P195" i="19"/>
  <c r="O195" i="19"/>
  <c r="P194" i="19"/>
  <c r="O194" i="19"/>
  <c r="O197" i="19"/>
  <c r="N178" i="19"/>
  <c r="M178" i="19"/>
  <c r="L178" i="19"/>
  <c r="K178" i="19"/>
  <c r="J178" i="19"/>
  <c r="I178" i="19"/>
  <c r="H178" i="19"/>
  <c r="G178" i="19"/>
  <c r="F178" i="19"/>
  <c r="E178" i="19"/>
  <c r="D178" i="19"/>
  <c r="C178" i="19"/>
  <c r="P177" i="19"/>
  <c r="O177" i="19"/>
  <c r="P175" i="19"/>
  <c r="O175" i="19"/>
  <c r="N159" i="19"/>
  <c r="M159" i="19"/>
  <c r="L159" i="19"/>
  <c r="K159" i="19"/>
  <c r="J159" i="19"/>
  <c r="I159" i="19"/>
  <c r="H159" i="19"/>
  <c r="G159" i="19"/>
  <c r="F159" i="19"/>
  <c r="E159" i="19"/>
  <c r="P158" i="19"/>
  <c r="O158" i="19"/>
  <c r="P157" i="19"/>
  <c r="O157" i="19"/>
  <c r="N153" i="19"/>
  <c r="M153" i="19"/>
  <c r="L153" i="19"/>
  <c r="K153" i="19"/>
  <c r="J153" i="19"/>
  <c r="I153" i="19"/>
  <c r="H153" i="19"/>
  <c r="G153" i="19"/>
  <c r="F153" i="19"/>
  <c r="E153" i="19"/>
  <c r="D153" i="19"/>
  <c r="C153" i="19"/>
  <c r="P152" i="19"/>
  <c r="P150" i="19"/>
  <c r="D146" i="19"/>
  <c r="C146" i="19"/>
  <c r="O144" i="19"/>
  <c r="N105" i="19"/>
  <c r="M105" i="19"/>
  <c r="L105" i="19"/>
  <c r="K105" i="19"/>
  <c r="J105" i="19"/>
  <c r="I105" i="19"/>
  <c r="H105" i="19"/>
  <c r="G105" i="19"/>
  <c r="F105" i="19"/>
  <c r="E105" i="19"/>
  <c r="D105" i="19"/>
  <c r="C105" i="19"/>
  <c r="P104" i="19"/>
  <c r="O104" i="19"/>
  <c r="P103" i="19"/>
  <c r="P102" i="19"/>
  <c r="O103" i="19"/>
  <c r="O102" i="19"/>
  <c r="I98" i="19"/>
  <c r="P97" i="19"/>
  <c r="O97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N50" i="19"/>
  <c r="M50" i="19"/>
  <c r="L50" i="19"/>
  <c r="K50" i="19"/>
  <c r="J50" i="19"/>
  <c r="I50" i="19"/>
  <c r="H50" i="19"/>
  <c r="G50" i="19"/>
  <c r="F50" i="19"/>
  <c r="E50" i="19"/>
  <c r="D50" i="19"/>
  <c r="C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O50" i="19" s="1"/>
  <c r="P22" i="19"/>
  <c r="O22" i="19"/>
  <c r="P21" i="19"/>
  <c r="O21" i="19"/>
  <c r="P20" i="19"/>
  <c r="O20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O12" i="17"/>
  <c r="B13" i="4"/>
  <c r="G16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P24" i="10"/>
  <c r="O24" i="10"/>
  <c r="P23" i="10"/>
  <c r="O23" i="10"/>
  <c r="P22" i="10"/>
  <c r="O22" i="10"/>
  <c r="O25" i="10"/>
  <c r="P10" i="10"/>
  <c r="O10" i="10"/>
  <c r="P9" i="10"/>
  <c r="O9" i="10"/>
  <c r="P11" i="10"/>
  <c r="O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O14" i="14"/>
  <c r="B6" i="4"/>
  <c r="P15" i="8"/>
  <c r="O15" i="8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8" i="10"/>
  <c r="P12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P18" i="10"/>
  <c r="O16" i="10"/>
  <c r="O8" i="10"/>
  <c r="N14" i="11"/>
  <c r="M14" i="11"/>
  <c r="L14" i="11"/>
  <c r="K14" i="11"/>
  <c r="J14" i="11"/>
  <c r="I14" i="11"/>
  <c r="H14" i="11"/>
  <c r="G14" i="11"/>
  <c r="F14" i="11"/>
  <c r="E14" i="11"/>
  <c r="D14" i="11"/>
  <c r="C14" i="11"/>
  <c r="P13" i="11"/>
  <c r="O13" i="11"/>
  <c r="P9" i="11"/>
  <c r="O9" i="11"/>
  <c r="O14" i="11"/>
  <c r="B4" i="4"/>
  <c r="N23" i="8"/>
  <c r="M23" i="8"/>
  <c r="L23" i="8"/>
  <c r="K23" i="8"/>
  <c r="J23" i="8"/>
  <c r="I23" i="8"/>
  <c r="H23" i="8"/>
  <c r="G23" i="8"/>
  <c r="F23" i="8"/>
  <c r="E23" i="8"/>
  <c r="D23" i="8"/>
  <c r="C23" i="8"/>
  <c r="P22" i="8"/>
  <c r="O22" i="8"/>
  <c r="P21" i="8"/>
  <c r="O21" i="8"/>
  <c r="P20" i="8"/>
  <c r="P23" i="8"/>
  <c r="O20" i="8"/>
  <c r="N16" i="8"/>
  <c r="M16" i="8"/>
  <c r="L16" i="8"/>
  <c r="K16" i="8"/>
  <c r="J16" i="8"/>
  <c r="I16" i="8"/>
  <c r="H16" i="8"/>
  <c r="F16" i="8"/>
  <c r="E16" i="8"/>
  <c r="D16" i="8"/>
  <c r="C16" i="8"/>
  <c r="P7" i="8"/>
  <c r="O7" i="8"/>
  <c r="O16" i="8"/>
  <c r="P44" i="18"/>
  <c r="O18" i="10"/>
  <c r="P15" i="12"/>
  <c r="C12" i="4"/>
  <c r="P12" i="17"/>
  <c r="C13" i="4"/>
  <c r="P14" i="14"/>
  <c r="C6" i="4"/>
  <c r="P25" i="10"/>
  <c r="O12" i="10"/>
  <c r="P16" i="8"/>
  <c r="O23" i="8"/>
  <c r="P14" i="11"/>
  <c r="C4" i="4"/>
  <c r="O146" i="19"/>
  <c r="P190" i="19"/>
  <c r="O178" i="19"/>
  <c r="O159" i="19"/>
  <c r="P159" i="19"/>
  <c r="P178" i="19"/>
  <c r="O190" i="19"/>
  <c r="P184" i="19"/>
  <c r="P197" i="19"/>
  <c r="P153" i="19"/>
  <c r="O171" i="19"/>
  <c r="O10" i="19"/>
  <c r="P10" i="19"/>
  <c r="O26" i="8"/>
  <c r="B9" i="4"/>
  <c r="P26" i="8"/>
  <c r="C9" i="4"/>
  <c r="O27" i="10"/>
  <c r="B7" i="4"/>
  <c r="P27" i="10"/>
  <c r="C7" i="4"/>
  <c r="O98" i="19" l="1"/>
  <c r="O139" i="19"/>
  <c r="P139" i="19"/>
  <c r="O105" i="19"/>
  <c r="O199" i="19" s="1"/>
  <c r="B11" i="4" s="1"/>
  <c r="B15" i="4" s="1"/>
  <c r="P105" i="19"/>
  <c r="P98" i="19"/>
  <c r="P50" i="19"/>
  <c r="P199" i="19"/>
  <c r="C11" i="4" s="1"/>
  <c r="C15" i="4" s="1"/>
</calcChain>
</file>

<file path=xl/sharedStrings.xml><?xml version="1.0" encoding="utf-8"?>
<sst xmlns="http://schemas.openxmlformats.org/spreadsheetml/2006/main" count="410" uniqueCount="187">
  <si>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</si>
  <si>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</si>
  <si>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</si>
  <si>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</si>
  <si>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</si>
  <si>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</si>
  <si>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</si>
  <si>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</si>
  <si>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</si>
  <si>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</si>
  <si>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</si>
  <si>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</si>
  <si>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</si>
  <si>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</si>
  <si>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</si>
  <si>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</si>
  <si>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</si>
  <si>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</si>
  <si>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</si>
  <si>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</si>
  <si>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</si>
  <si>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</si>
  <si>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</si>
  <si>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</si>
  <si>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</si>
  <si>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</si>
  <si>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</si>
  <si>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</si>
  <si>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</si>
  <si>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</si>
  <si>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</si>
  <si>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</si>
  <si>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</si>
  <si>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</si>
  <si>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</si>
  <si>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</si>
  <si>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</si>
  <si>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</si>
  <si>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</si>
  <si>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</si>
  <si>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</si>
  <si>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</si>
  <si>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</si>
  <si>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</si>
  <si>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</si>
  <si>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</si>
  <si>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</si>
  <si>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</si>
  <si>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</si>
  <si>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</si>
  <si>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</si>
  <si>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</si>
  <si>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</si>
  <si>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</si>
  <si>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</si>
  <si>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</si>
  <si>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</si>
  <si>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</si>
  <si>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</si>
  <si>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</si>
  <si>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</si>
  <si>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</si>
  <si>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</si>
  <si>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</si>
  <si>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</si>
  <si>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</si>
  <si>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</si>
  <si>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</si>
  <si>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</si>
  <si>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</si>
  <si>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</si>
  <si>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</si>
  <si>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</si>
  <si>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</si>
  <si>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</si>
  <si>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</si>
  <si>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</si>
  <si>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</si>
  <si>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</si>
  <si>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</si>
  <si>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</si>
  <si>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MONTH : August 2018</t>
  </si>
  <si>
    <t>Jaya Deva prabhu</t>
  </si>
  <si>
    <t>TEMPLE: Botswana</t>
  </si>
  <si>
    <t>Devakinandan das</t>
  </si>
  <si>
    <t>Rama Priya Devi Dasi</t>
  </si>
  <si>
    <t>Srikant Prabhu</t>
  </si>
  <si>
    <t>Keshavanand Das</t>
  </si>
  <si>
    <t>Botswana</t>
  </si>
  <si>
    <t>BTG Magazines</t>
  </si>
  <si>
    <t>Harinam</t>
  </si>
  <si>
    <t>Gift Shop</t>
  </si>
  <si>
    <t>Tony Tongaat Namahatta</t>
  </si>
  <si>
    <t xml:space="preserve">Prem </t>
  </si>
  <si>
    <t>Josephine</t>
  </si>
  <si>
    <t>Narad Risi</t>
  </si>
  <si>
    <t>VAISHNAVI SANGA</t>
  </si>
  <si>
    <t>GIFT SHOP</t>
  </si>
  <si>
    <t>RUKMA DAS</t>
  </si>
  <si>
    <t>PARTH PREM DASA &amp; DASARATH RAMA DASA</t>
  </si>
  <si>
    <t>ISKCON PORT ELIZABETH</t>
  </si>
  <si>
    <t>Sandton</t>
  </si>
  <si>
    <t>BTG OFFICE</t>
  </si>
  <si>
    <t>MONTHLY SANKIRTAN FESTIVAL</t>
  </si>
  <si>
    <t>KRISHNA CHARAN DAS</t>
  </si>
  <si>
    <t>BOOK COUNTER</t>
  </si>
  <si>
    <t>DAS DASA ANU DAS TEAM</t>
  </si>
  <si>
    <t>JAI SACINANDAN DAS</t>
  </si>
  <si>
    <t>SMITHA KRSNA DAS</t>
  </si>
  <si>
    <t>GOVINDAS RESTAURANT</t>
  </si>
  <si>
    <t>NIKUNJA SEVA DASI</t>
  </si>
  <si>
    <t>INDRANI SUNKER</t>
  </si>
  <si>
    <t>VRAJA HARI DAS</t>
  </si>
  <si>
    <t>VIBHU CAITANYA DAS</t>
  </si>
  <si>
    <t>VENU MADURYA DASI</t>
  </si>
  <si>
    <t>RASALIKA DD</t>
  </si>
  <si>
    <t>UMA KANTA DAS</t>
  </si>
  <si>
    <t>RAJESH RAMBHARREN</t>
  </si>
  <si>
    <t>RAM BADHRA DAS</t>
  </si>
  <si>
    <t>DUKHI RADHA DD</t>
  </si>
  <si>
    <t>BILVAMANGAL DAS</t>
  </si>
  <si>
    <t>NAMA LILA DD</t>
  </si>
  <si>
    <t>RITA JUGROOP</t>
  </si>
  <si>
    <t>RAJEN JUGROOP</t>
  </si>
  <si>
    <t>SMARA HARI DAS</t>
  </si>
  <si>
    <t>PRATAPARUDRA DAS</t>
  </si>
  <si>
    <t>NRSHINGA DAS</t>
  </si>
  <si>
    <t>SANJAY RAMAVTAR</t>
  </si>
  <si>
    <t>RADHA KATHA DASI</t>
  </si>
  <si>
    <t>KRSNA KATHA DAS</t>
  </si>
  <si>
    <t>LALITHA INDHUL</t>
  </si>
  <si>
    <t>VENILLA RUGHUBAR</t>
  </si>
  <si>
    <t>SURYA KUND DAS</t>
  </si>
  <si>
    <t xml:space="preserve">THAMINI </t>
  </si>
  <si>
    <t>KRSNA LOKA DASI</t>
  </si>
  <si>
    <t>GUNDICA DASI</t>
  </si>
  <si>
    <t>KALPA VRKSHA DAS</t>
  </si>
  <si>
    <t>SONAVALLI DASI</t>
  </si>
  <si>
    <t>SITA DEVI</t>
  </si>
  <si>
    <t>LUXMI NAIDOO</t>
  </si>
  <si>
    <t>VARUNI DASI</t>
  </si>
  <si>
    <t>KARTIKA &amp; DAMODARA DAS</t>
  </si>
  <si>
    <t>SITA LAKSMI DD</t>
  </si>
  <si>
    <t>SUCHARYA DAS &amp; SUDDHA SATTVA DASI</t>
  </si>
  <si>
    <t>PALIKA DASI</t>
  </si>
  <si>
    <t>Pr Shyama Gopal//Mt Vrajeshwari</t>
  </si>
  <si>
    <t xml:space="preserve">Mt Taruna </t>
  </si>
  <si>
    <t xml:space="preserve">Mt Deviani </t>
  </si>
  <si>
    <t>Mt Chandra Prabha</t>
  </si>
  <si>
    <t>Mt Janki</t>
  </si>
  <si>
    <t>Mt Naina</t>
  </si>
  <si>
    <t>Pr Vibhishana Das</t>
  </si>
  <si>
    <t>Jaya deva Das</t>
  </si>
  <si>
    <t>Tankiso Prabhu</t>
  </si>
  <si>
    <t>Cumulative scores</t>
  </si>
  <si>
    <t>Satyabhama dd /  Akuti dd / Vinata dd</t>
  </si>
  <si>
    <t>Keshav</t>
  </si>
  <si>
    <t xml:space="preserve">Congregation </t>
  </si>
  <si>
    <t>Mukundanghri Dasa</t>
  </si>
  <si>
    <t xml:space="preserve">Cumulative Scores </t>
  </si>
  <si>
    <t>Ashutosh das</t>
  </si>
  <si>
    <t>Syama Kunda das</t>
  </si>
  <si>
    <t>Dinesvara Krsna das</t>
  </si>
  <si>
    <t>Radha Ramana &amp; Isvari Kripa</t>
  </si>
  <si>
    <t>Yadav, Rasastali devi dasi &amp; Pitambara Kesava das</t>
  </si>
  <si>
    <t>Sankirtan Sena Youth (Lenasia)</t>
  </si>
  <si>
    <t>Mukunda Datta &amp; Gaur Lila</t>
  </si>
  <si>
    <t>BTG Office</t>
  </si>
  <si>
    <t>Madhavi Manjari &amp; Sahadev</t>
  </si>
  <si>
    <t>Nadiya dasi</t>
  </si>
  <si>
    <t>Gambhira devi dasi</t>
  </si>
  <si>
    <t>Syama Govinda Dasa</t>
  </si>
  <si>
    <t>Braj Mohan dasa</t>
  </si>
  <si>
    <t>Bharat &amp; Shamine</t>
  </si>
  <si>
    <t>Vasu Gosh dasa</t>
  </si>
  <si>
    <t>Caitanya das &amp; Sudevi d</t>
  </si>
  <si>
    <t>Shobna Bhaga</t>
  </si>
  <si>
    <t>Hemanthi Bhaga</t>
  </si>
  <si>
    <t>Candrasekhara dasa</t>
  </si>
  <si>
    <t>Prevashnie Govender</t>
  </si>
  <si>
    <t>Jnana-Samudra dasa</t>
  </si>
  <si>
    <t xml:space="preserve">Piyuosh and Gita Govinda </t>
  </si>
  <si>
    <t>Shalina Rampersad</t>
  </si>
  <si>
    <t>Logan Govender</t>
  </si>
  <si>
    <t>Avitha Sirkar</t>
  </si>
  <si>
    <t>Bhakta das &amp; Rukmini dd</t>
  </si>
  <si>
    <t>Sanjay Govan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</si>
</sst>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tabSelected="1" workbookViewId="0">
      <selection activeCell="B26" sqref="B26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83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84</v>
      </c>
      <c r="C9" s="108"/>
      <c r="D9" s="100"/>
      <c r="E9" s="100"/>
      <c r="F9" s="123">
        <v>25</v>
      </c>
      <c r="G9" s="124">
        <v>59</v>
      </c>
      <c r="H9" s="125"/>
      <c r="I9" s="104"/>
      <c r="J9" s="125"/>
      <c r="K9" s="124"/>
      <c r="L9" s="105"/>
      <c r="M9" s="124"/>
      <c r="N9" s="125"/>
      <c r="O9" s="106">
        <f>SUM(F9:N9)</f>
        <v>84</v>
      </c>
      <c r="P9" s="107">
        <f>(F9*$F$5)+(G9*$G$5)+(H9*$H$5)+(I9*$I$5)+(J9*$J$5)+(K9*$K$5)+(L9*$L$5)+(M9*$M$5)+(N9*$N$5)</f>
        <v>17.25</v>
      </c>
    </row>
    <row r="10" spans="1:16" s="197" customFormat="1">
      <c r="A10" s="196"/>
      <c r="B10" s="99" t="s">
        <v>85</v>
      </c>
      <c r="C10" s="108"/>
      <c r="D10" s="100"/>
      <c r="E10" s="100"/>
      <c r="F10" s="123"/>
      <c r="G10" s="124">
        <v>37</v>
      </c>
      <c r="H10" s="125"/>
      <c r="I10" s="104"/>
      <c r="J10" s="125"/>
      <c r="K10" s="124"/>
      <c r="L10" s="105"/>
      <c r="M10" s="124"/>
      <c r="N10" s="125"/>
      <c r="O10" s="106">
        <f>SUM(F10:N10)</f>
        <v>37</v>
      </c>
      <c r="P10" s="107">
        <f>(F10*$F$5)+(G10*$G$5)+(H10*$H$5)+(I10*$I$5)+(J10*$J$5)+(K10*$K$5)+(L10*$L$5)+(M10*$M$5)+(N10*$N$5)</f>
        <v>9.25</v>
      </c>
    </row>
    <row r="11" spans="1:16" s="197" customFormat="1">
      <c r="A11" s="196"/>
      <c r="B11" s="99" t="s">
        <v>86</v>
      </c>
      <c r="C11" s="108"/>
      <c r="D11" s="100"/>
      <c r="E11" s="100"/>
      <c r="F11" s="123"/>
      <c r="G11" s="124">
        <v>31</v>
      </c>
      <c r="H11" s="125"/>
      <c r="I11" s="104"/>
      <c r="J11" s="125"/>
      <c r="K11" s="124"/>
      <c r="L11" s="105"/>
      <c r="M11" s="124"/>
      <c r="N11" s="125"/>
      <c r="O11" s="106">
        <f>SUM(F11:N11)</f>
        <v>31</v>
      </c>
      <c r="P11" s="107">
        <f>(F11*$F$5)+(G11*$G$5)+(H11*$H$5)+(I11*$I$5)+(J11*$J$5)+(K11*$K$5)+(L11*$L$5)+(M11*$M$5)+(N11*$N$5)</f>
        <v>7.75</v>
      </c>
    </row>
    <row r="12" spans="1:16" s="197" customFormat="1">
      <c r="A12" s="196"/>
      <c r="B12" s="99" t="s">
        <v>87</v>
      </c>
      <c r="C12" s="108"/>
      <c r="D12" s="100"/>
      <c r="E12" s="100"/>
      <c r="F12" s="123"/>
      <c r="G12" s="124">
        <v>8</v>
      </c>
      <c r="H12" s="125"/>
      <c r="I12" s="104"/>
      <c r="J12" s="125"/>
      <c r="K12" s="124"/>
      <c r="L12" s="105"/>
      <c r="M12" s="124"/>
      <c r="N12" s="125"/>
      <c r="O12" s="106">
        <f>SUM(F12:N12)</f>
        <v>8</v>
      </c>
      <c r="P12" s="107">
        <f>(F12*$F$5)+(G12*$G$5)+(H12*$H$5)+(I12*$I$5)+(J12*$J$5)+(K12*$K$5)+(L12*$L$5)+(M12*$M$5)+(N12*$N$5)</f>
        <v>2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0">SUM(C9:C13)</f>
        <v>0</v>
      </c>
      <c r="D14" s="109">
        <f t="shared" si="0"/>
        <v>0</v>
      </c>
      <c r="E14" s="109">
        <f t="shared" si="0"/>
        <v>0</v>
      </c>
      <c r="F14" s="109">
        <f t="shared" si="0"/>
        <v>25</v>
      </c>
      <c r="G14" s="109">
        <f t="shared" si="0"/>
        <v>135</v>
      </c>
      <c r="H14" s="109">
        <f t="shared" si="0"/>
        <v>0</v>
      </c>
      <c r="I14" s="109">
        <f t="shared" si="0"/>
        <v>0</v>
      </c>
      <c r="J14" s="109">
        <f t="shared" si="0"/>
        <v>0</v>
      </c>
      <c r="K14" s="109">
        <f t="shared" si="0"/>
        <v>0</v>
      </c>
      <c r="L14" s="109">
        <f t="shared" si="0"/>
        <v>0</v>
      </c>
      <c r="M14" s="109">
        <f t="shared" si="0"/>
        <v>0</v>
      </c>
      <c r="N14" s="109">
        <f t="shared" si="0"/>
        <v>0</v>
      </c>
      <c r="O14" s="109">
        <f t="shared" si="0"/>
        <v>160</v>
      </c>
      <c r="P14" s="109">
        <f t="shared" si="0"/>
        <v>36.25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70</v>
      </c>
      <c r="C9" s="108"/>
      <c r="D9" s="100"/>
      <c r="E9" s="100"/>
      <c r="F9" s="153">
        <v>50</v>
      </c>
      <c r="G9" s="154">
        <v>21</v>
      </c>
      <c r="H9" s="155"/>
      <c r="I9" s="156"/>
      <c r="J9" s="155"/>
      <c r="K9" s="154"/>
      <c r="L9" s="157">
        <v>2</v>
      </c>
      <c r="M9" s="154"/>
      <c r="N9" s="155">
        <v>1</v>
      </c>
      <c r="O9" s="106">
        <f t="shared" ref="O9:O17" si="0">SUM(F9:N9)</f>
        <v>74</v>
      </c>
      <c r="P9" s="107">
        <f t="shared" ref="P9:P17" si="1">(F9*$F$5)+(G9*$G$5)+(H9*$H$5)+(I9*$I$5)+(J9*$J$5)+(K9*$K$5)+(L9*$L$5)+(M9*$M$5)+(N9*$N$5)</f>
        <v>14.25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50</v>
      </c>
      <c r="G18" s="109">
        <f t="shared" si="2"/>
        <v>21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2</v>
      </c>
      <c r="M18" s="109">
        <f t="shared" si="2"/>
        <v>0</v>
      </c>
      <c r="N18" s="109">
        <f t="shared" si="2"/>
        <v>1</v>
      </c>
      <c r="O18" s="109">
        <f t="shared" si="2"/>
        <v>74</v>
      </c>
      <c r="P18" s="109">
        <f t="shared" si="2"/>
        <v>14.25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71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70</v>
      </c>
      <c r="C9" s="108"/>
      <c r="D9" s="100"/>
      <c r="E9" s="100"/>
      <c r="F9" s="123"/>
      <c r="G9" s="124">
        <v>23</v>
      </c>
      <c r="H9" s="125"/>
      <c r="I9" s="104"/>
      <c r="J9" s="125"/>
      <c r="K9" s="124"/>
      <c r="L9" s="105">
        <v>2</v>
      </c>
      <c r="M9" s="124"/>
      <c r="N9" s="125">
        <v>1</v>
      </c>
      <c r="O9" s="106">
        <f t="shared" ref="O9:O12" si="0">SUM(F9:N9)</f>
        <v>26</v>
      </c>
      <c r="P9" s="107">
        <f t="shared" ref="P9:P12" si="1">(F9*$F$5)+(G9*$G$5)+(H9*$H$5)+(I9*$I$5)+(J9*$J$5)+(K9*$K$5)+(L9*$L$5)+(M9*$M$5)+(N9*$N$5)</f>
        <v>9.75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23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2</v>
      </c>
      <c r="M14" s="109">
        <f t="shared" si="2"/>
        <v>0</v>
      </c>
      <c r="N14" s="109">
        <f t="shared" si="2"/>
        <v>1</v>
      </c>
      <c r="O14" s="109">
        <f t="shared" si="2"/>
        <v>26</v>
      </c>
      <c r="P14" s="109">
        <f t="shared" si="2"/>
        <v>9.75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7"/>
  <sheetViews>
    <sheetView workbookViewId="0">
      <selection activeCell="B34" sqref="B34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81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96</v>
      </c>
      <c r="C8" s="150"/>
      <c r="D8" s="51"/>
      <c r="E8" s="52"/>
      <c r="F8" s="53"/>
      <c r="G8" s="59">
        <v>4007</v>
      </c>
      <c r="H8" s="60"/>
      <c r="I8" s="61">
        <v>1035</v>
      </c>
      <c r="J8" s="60"/>
      <c r="K8" s="59">
        <v>1048</v>
      </c>
      <c r="L8" s="62"/>
      <c r="M8" s="59"/>
      <c r="N8" s="60">
        <v>1545</v>
      </c>
      <c r="O8" s="120">
        <f>SUM(C8:N8)</f>
        <v>7635</v>
      </c>
      <c r="P8" s="37">
        <f>(C8*$C$4)+(F8*$F$4)+(G8*$G$4)+(H8*$H$4)+(I8*$I$4)+(J8*$J$4)+(K8*$K$4)+(L8*$L$4)+(M8*$M$4)+(N8*$N$4)</f>
        <v>5657.25</v>
      </c>
    </row>
    <row r="9" spans="1:16">
      <c r="B9" s="58" t="s">
        <v>97</v>
      </c>
      <c r="C9" s="150"/>
      <c r="D9" s="51"/>
      <c r="E9" s="52"/>
      <c r="F9" s="53">
        <v>1</v>
      </c>
      <c r="G9" s="59">
        <v>15</v>
      </c>
      <c r="H9" s="60"/>
      <c r="I9" s="61"/>
      <c r="J9" s="60"/>
      <c r="K9" s="59">
        <v>3</v>
      </c>
      <c r="L9" s="62"/>
      <c r="M9" s="59"/>
      <c r="N9" s="60">
        <v>8</v>
      </c>
      <c r="O9" s="120">
        <f t="shared" ref="O9:O10" si="0">SUM(F9:N9)</f>
        <v>27</v>
      </c>
      <c r="P9" s="37">
        <f>(F9*$F$4)+(G9*$G$4)+(H9*$H$4)+(I9*$I$4)+(J9*$J$4)+(K9*$K$4)+(L9*$L$4)+(M9*$M$4)+(N9*$N$4)</f>
        <v>22.85</v>
      </c>
    </row>
    <row r="10" spans="1:16">
      <c r="B10" s="58" t="s">
        <v>98</v>
      </c>
      <c r="C10" s="150"/>
      <c r="D10" s="51"/>
      <c r="E10" s="52"/>
      <c r="F10" s="53"/>
      <c r="G10" s="59"/>
      <c r="H10" s="60"/>
      <c r="I10" s="151"/>
      <c r="J10" s="60"/>
      <c r="K10" s="59"/>
      <c r="L10" s="62">
        <v>20</v>
      </c>
      <c r="M10" s="59"/>
      <c r="N10" s="60"/>
      <c r="O10" s="120">
        <f t="shared" si="0"/>
        <v>20</v>
      </c>
      <c r="P10" s="37">
        <f>(F10*$F$4)+(G10*$G$4)+(H10*$H$4)+(I10*$I$4)+(J10*$J$4)+(K10*$K$4)+(L10*$L$4)+(M10*$M$4)+(N10*$N$4)</f>
        <v>20</v>
      </c>
    </row>
    <row r="11" spans="1:16">
      <c r="B11" s="58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ref="O11" si="1">SUM(F11:N11)</f>
        <v>0</v>
      </c>
      <c r="P11" s="37">
        <f>(F11*$F$4)+(G11*$G$4)+(H11*$H$4)+(I11*$I$4)+(J11*$J$4)+(K11*$K$4)+(L11*$L$4)+(M11*$M$4)+(N11*$N$4)</f>
        <v>0</v>
      </c>
    </row>
    <row r="12" spans="1:16" ht="12" thickBot="1">
      <c r="A12" s="38"/>
      <c r="B12" s="39" t="s">
        <v>21</v>
      </c>
      <c r="C12" s="39">
        <f t="shared" ref="C12:P12" si="2">SUM(C8:C11)</f>
        <v>0</v>
      </c>
      <c r="D12" s="39">
        <f t="shared" si="2"/>
        <v>0</v>
      </c>
      <c r="E12" s="39">
        <f t="shared" si="2"/>
        <v>0</v>
      </c>
      <c r="F12" s="39">
        <f t="shared" si="2"/>
        <v>1</v>
      </c>
      <c r="G12" s="39">
        <f t="shared" si="2"/>
        <v>4022</v>
      </c>
      <c r="H12" s="39">
        <f t="shared" si="2"/>
        <v>0</v>
      </c>
      <c r="I12" s="39">
        <f t="shared" si="2"/>
        <v>1035</v>
      </c>
      <c r="J12" s="39">
        <f t="shared" si="2"/>
        <v>0</v>
      </c>
      <c r="K12" s="39">
        <f t="shared" si="2"/>
        <v>1051</v>
      </c>
      <c r="L12" s="39">
        <f t="shared" si="2"/>
        <v>20</v>
      </c>
      <c r="M12" s="39">
        <f t="shared" si="2"/>
        <v>0</v>
      </c>
      <c r="N12" s="39">
        <f t="shared" si="2"/>
        <v>1553</v>
      </c>
      <c r="O12" s="39">
        <f t="shared" si="2"/>
        <v>7682</v>
      </c>
      <c r="P12" s="39">
        <f t="shared" si="2"/>
        <v>5700.1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>
      <c r="O14" s="38"/>
    </row>
    <row r="15" spans="1:16" ht="12" thickBot="1">
      <c r="B15" s="33" t="s">
        <v>39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customHeight="1">
      <c r="B16" s="167" t="s">
        <v>99</v>
      </c>
      <c r="C16" s="51"/>
      <c r="D16" s="52"/>
      <c r="E16" s="52"/>
      <c r="F16" s="171"/>
      <c r="G16" s="168">
        <v>47</v>
      </c>
      <c r="H16" s="60"/>
      <c r="I16" s="169">
        <v>23</v>
      </c>
      <c r="J16" s="60"/>
      <c r="K16" s="168">
        <v>10</v>
      </c>
      <c r="L16" s="170"/>
      <c r="M16" s="59"/>
      <c r="N16" s="113">
        <v>11</v>
      </c>
      <c r="O16" s="36">
        <f>SUM(F16:N16)</f>
        <v>91</v>
      </c>
      <c r="P16" s="37">
        <f>(F16*$F$4)+(G16*$G$4)+(H16*$H$4)+(I16*$I$4)+(J16*$J$4)+(K16*$K$4)+(L16*$L$4)+(M16*$M$4)+(N16*$N$4)</f>
        <v>55.25</v>
      </c>
    </row>
    <row r="17" spans="2:16">
      <c r="B17" s="167"/>
      <c r="C17" s="51"/>
      <c r="D17" s="52"/>
      <c r="E17" s="52"/>
      <c r="F17" s="114"/>
      <c r="G17" s="116"/>
      <c r="H17" s="115"/>
      <c r="I17" s="116"/>
      <c r="J17" s="117"/>
      <c r="K17" s="116"/>
      <c r="L17" s="117"/>
      <c r="M17" s="118"/>
      <c r="N17" s="113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t="12" thickBot="1">
      <c r="B18" s="39" t="s">
        <v>21</v>
      </c>
      <c r="C18" s="39">
        <f t="shared" ref="C18:P18" si="3">SUM(C16:C17)</f>
        <v>0</v>
      </c>
      <c r="D18" s="39">
        <f t="shared" si="3"/>
        <v>0</v>
      </c>
      <c r="E18" s="39">
        <f t="shared" si="3"/>
        <v>0</v>
      </c>
      <c r="F18" s="39">
        <f t="shared" si="3"/>
        <v>0</v>
      </c>
      <c r="G18" s="39">
        <f t="shared" si="3"/>
        <v>47</v>
      </c>
      <c r="H18" s="39">
        <f t="shared" si="3"/>
        <v>0</v>
      </c>
      <c r="I18" s="39">
        <f t="shared" si="3"/>
        <v>23</v>
      </c>
      <c r="J18" s="39">
        <f t="shared" si="3"/>
        <v>0</v>
      </c>
      <c r="K18" s="39">
        <f t="shared" si="3"/>
        <v>10</v>
      </c>
      <c r="L18" s="39">
        <f t="shared" si="3"/>
        <v>0</v>
      </c>
      <c r="M18" s="39">
        <f t="shared" si="3"/>
        <v>0</v>
      </c>
      <c r="N18" s="39">
        <f t="shared" si="3"/>
        <v>11</v>
      </c>
      <c r="O18" s="39">
        <f t="shared" si="3"/>
        <v>91</v>
      </c>
      <c r="P18" s="119">
        <f t="shared" si="3"/>
        <v>55.25</v>
      </c>
    </row>
    <row r="20" spans="2:16" hidden="1"/>
    <row r="21" spans="2:16" ht="12" hidden="1" thickBot="1">
      <c r="B21" s="33" t="s">
        <v>40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37">
        <f>(C24*$C$4)+(G24*$G$4)+(H24*$H$4)+(I24*$I$4)+(J24*$J$4)+(K24*$K$4)+(L24*$L$4)+(M24*$M$4)+(N24*$N$4)</f>
        <v>0</v>
      </c>
    </row>
    <row r="25" spans="2:16" ht="12" hidden="1" thickBot="1">
      <c r="B25" s="39" t="s">
        <v>21</v>
      </c>
      <c r="C25" s="39">
        <f>SUM(C22:C23)</f>
        <v>0</v>
      </c>
      <c r="D25" s="39">
        <f>SUM(D22:D23)</f>
        <v>0</v>
      </c>
      <c r="E25" s="39">
        <f>SUM(E22:E23)</f>
        <v>0</v>
      </c>
      <c r="F25" s="39">
        <f t="shared" ref="F25:P25" si="4">SUM(F22:F24)</f>
        <v>0</v>
      </c>
      <c r="G25" s="39">
        <f t="shared" si="4"/>
        <v>0</v>
      </c>
      <c r="H25" s="39">
        <f t="shared" si="4"/>
        <v>0</v>
      </c>
      <c r="I25" s="39">
        <f t="shared" si="4"/>
        <v>0</v>
      </c>
      <c r="J25" s="39">
        <f t="shared" si="4"/>
        <v>0</v>
      </c>
      <c r="K25" s="39">
        <f t="shared" si="4"/>
        <v>0</v>
      </c>
      <c r="L25" s="39">
        <f t="shared" si="4"/>
        <v>0</v>
      </c>
      <c r="M25" s="39">
        <f t="shared" si="4"/>
        <v>0</v>
      </c>
      <c r="N25" s="39">
        <f t="shared" si="4"/>
        <v>0</v>
      </c>
      <c r="O25" s="39">
        <f t="shared" si="4"/>
        <v>0</v>
      </c>
      <c r="P25" s="119">
        <f t="shared" si="4"/>
        <v>0</v>
      </c>
    </row>
    <row r="26" spans="2:16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152"/>
    </row>
    <row r="27" spans="2:16">
      <c r="N27" s="122" t="s">
        <v>29</v>
      </c>
      <c r="O27" s="121">
        <f>SUM(O12+O18+O25)</f>
        <v>7773</v>
      </c>
      <c r="P27" s="121">
        <f>SUM(P12+P18+P25)</f>
        <v>5755.35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77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154</v>
      </c>
      <c r="C9" s="108"/>
      <c r="D9" s="100"/>
      <c r="E9" s="100"/>
      <c r="F9" s="123"/>
      <c r="G9" s="124">
        <v>98</v>
      </c>
      <c r="H9" s="125"/>
      <c r="I9" s="104"/>
      <c r="J9" s="125"/>
      <c r="K9" s="124"/>
      <c r="L9" s="105">
        <v>4</v>
      </c>
      <c r="M9" s="124"/>
      <c r="N9" s="125">
        <v>1</v>
      </c>
      <c r="O9" s="106">
        <f t="shared" ref="O9" si="0">SUM(F9:N9)</f>
        <v>103</v>
      </c>
      <c r="P9" s="107">
        <f t="shared" ref="P9" si="1">(F9*$F$5)+(G9*$G$5)+(H9*$H$5)+(I9*$I$5)+(J9*$J$5)+(K9*$K$5)+(L9*$L$5)+(M9*$M$5)+(N9*$N$5)</f>
        <v>30.5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98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4</v>
      </c>
      <c r="M11" s="109">
        <f t="shared" si="2"/>
        <v>0</v>
      </c>
      <c r="N11" s="109">
        <f t="shared" si="2"/>
        <v>1</v>
      </c>
      <c r="O11" s="109">
        <f t="shared" si="2"/>
        <v>103</v>
      </c>
      <c r="P11" s="109">
        <f t="shared" si="2"/>
        <v>30.5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9" sqref="B29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5" t="s">
        <v>155</v>
      </c>
      <c r="C7" s="159"/>
      <c r="D7" s="160"/>
      <c r="E7" s="160"/>
      <c r="F7" s="161"/>
      <c r="G7" s="162">
        <v>1393</v>
      </c>
      <c r="H7" s="163"/>
      <c r="I7" s="164">
        <v>12</v>
      </c>
      <c r="J7" s="163"/>
      <c r="K7" s="162"/>
      <c r="L7" s="165"/>
      <c r="M7" s="162">
        <v>15</v>
      </c>
      <c r="N7" s="163"/>
      <c r="O7" s="36">
        <f t="shared" ref="O7:O14" si="0">SUM(F7:N7)</f>
        <v>1420</v>
      </c>
      <c r="P7" s="37">
        <f t="shared" ref="P7:P14" si="1">(F7*$F$3)+(G7*$G$3)+(H7*$H$3)+(I7*$I$3)+(J7*$J$3)+(K7*$K$3)+(L7*$L$3)+(M7*$M$3)+(N7*$N$3)</f>
        <v>384.25</v>
      </c>
    </row>
    <row r="8" spans="1:16" s="30" customFormat="1">
      <c r="A8" s="1"/>
      <c r="B8" s="158" t="s">
        <v>145</v>
      </c>
      <c r="C8" s="166"/>
      <c r="D8" s="160"/>
      <c r="E8" s="160"/>
      <c r="F8" s="161"/>
      <c r="G8" s="162">
        <v>40</v>
      </c>
      <c r="H8" s="163"/>
      <c r="I8" s="164">
        <v>9</v>
      </c>
      <c r="J8" s="163"/>
      <c r="K8" s="162"/>
      <c r="L8" s="165"/>
      <c r="M8" s="162">
        <v>13</v>
      </c>
      <c r="N8" s="163"/>
      <c r="O8" s="36">
        <f t="shared" si="0"/>
        <v>62</v>
      </c>
      <c r="P8" s="37">
        <f t="shared" si="1"/>
        <v>40.5</v>
      </c>
    </row>
    <row r="9" spans="1:16" s="30" customFormat="1">
      <c r="A9" s="1"/>
      <c r="B9" s="158" t="s">
        <v>146</v>
      </c>
      <c r="C9" s="166"/>
      <c r="D9" s="160"/>
      <c r="E9" s="160"/>
      <c r="F9" s="161"/>
      <c r="G9" s="162">
        <v>12</v>
      </c>
      <c r="H9" s="163"/>
      <c r="I9" s="164">
        <v>2</v>
      </c>
      <c r="J9" s="163"/>
      <c r="K9" s="162"/>
      <c r="L9" s="165"/>
      <c r="M9" s="162">
        <v>4</v>
      </c>
      <c r="N9" s="163"/>
      <c r="O9" s="36">
        <f t="shared" si="0"/>
        <v>18</v>
      </c>
      <c r="P9" s="37">
        <f t="shared" si="1"/>
        <v>12</v>
      </c>
    </row>
    <row r="10" spans="1:16" s="30" customFormat="1">
      <c r="A10" s="1"/>
      <c r="B10" s="158" t="s">
        <v>147</v>
      </c>
      <c r="C10" s="166"/>
      <c r="D10" s="160"/>
      <c r="E10" s="160"/>
      <c r="F10" s="161">
        <v>9</v>
      </c>
      <c r="G10" s="162">
        <v>28</v>
      </c>
      <c r="H10" s="163"/>
      <c r="I10" s="164">
        <v>2</v>
      </c>
      <c r="J10" s="163"/>
      <c r="K10" s="162"/>
      <c r="L10" s="165"/>
      <c r="M10" s="162"/>
      <c r="N10" s="163"/>
      <c r="O10" s="36">
        <f t="shared" si="0"/>
        <v>39</v>
      </c>
      <c r="P10" s="37">
        <f t="shared" si="1"/>
        <v>8.9</v>
      </c>
    </row>
    <row r="11" spans="1:16" s="30" customFormat="1">
      <c r="A11" s="1"/>
      <c r="B11" s="158" t="s">
        <v>148</v>
      </c>
      <c r="C11" s="166"/>
      <c r="D11" s="160"/>
      <c r="E11" s="160"/>
      <c r="F11" s="161"/>
      <c r="G11" s="162">
        <v>12</v>
      </c>
      <c r="H11" s="163"/>
      <c r="I11" s="164">
        <v>1</v>
      </c>
      <c r="J11" s="163"/>
      <c r="K11" s="162"/>
      <c r="L11" s="165"/>
      <c r="M11" s="162">
        <v>2</v>
      </c>
      <c r="N11" s="163"/>
      <c r="O11" s="36">
        <f t="shared" si="0"/>
        <v>15</v>
      </c>
      <c r="P11" s="37">
        <f t="shared" si="1"/>
        <v>7.5</v>
      </c>
    </row>
    <row r="12" spans="1:16" s="30" customFormat="1">
      <c r="A12" s="1"/>
      <c r="B12" s="158" t="s">
        <v>149</v>
      </c>
      <c r="C12" s="166"/>
      <c r="D12" s="160"/>
      <c r="E12" s="160"/>
      <c r="F12" s="161">
        <v>6</v>
      </c>
      <c r="G12" s="162">
        <v>9</v>
      </c>
      <c r="H12" s="163"/>
      <c r="I12" s="164">
        <v>1</v>
      </c>
      <c r="J12" s="163"/>
      <c r="K12" s="162"/>
      <c r="L12" s="165"/>
      <c r="M12" s="162">
        <v>1</v>
      </c>
      <c r="N12" s="163"/>
      <c r="O12" s="36">
        <f t="shared" si="0"/>
        <v>17</v>
      </c>
      <c r="P12" s="37">
        <f t="shared" si="1"/>
        <v>5.35</v>
      </c>
    </row>
    <row r="13" spans="1:16" s="30" customFormat="1">
      <c r="A13" s="1"/>
      <c r="B13" s="158" t="s">
        <v>150</v>
      </c>
      <c r="C13" s="166"/>
      <c r="D13" s="160"/>
      <c r="E13" s="160"/>
      <c r="F13" s="161"/>
      <c r="G13" s="162">
        <v>10</v>
      </c>
      <c r="H13" s="163"/>
      <c r="I13" s="164"/>
      <c r="J13" s="163"/>
      <c r="K13" s="162"/>
      <c r="L13" s="165"/>
      <c r="M13" s="162"/>
      <c r="N13" s="163"/>
      <c r="O13" s="36">
        <f t="shared" si="0"/>
        <v>10</v>
      </c>
      <c r="P13" s="37">
        <f t="shared" si="1"/>
        <v>2.5</v>
      </c>
    </row>
    <row r="14" spans="1:16" s="30" customFormat="1">
      <c r="A14" s="1"/>
      <c r="B14" s="158" t="s">
        <v>151</v>
      </c>
      <c r="C14" s="166"/>
      <c r="D14" s="160"/>
      <c r="E14" s="160"/>
      <c r="F14" s="161"/>
      <c r="G14" s="162">
        <v>8</v>
      </c>
      <c r="H14" s="163"/>
      <c r="I14" s="164"/>
      <c r="J14" s="163"/>
      <c r="K14" s="162"/>
      <c r="L14" s="165"/>
      <c r="M14" s="162"/>
      <c r="N14" s="163"/>
      <c r="O14" s="36">
        <f t="shared" si="0"/>
        <v>8</v>
      </c>
      <c r="P14" s="37">
        <f t="shared" si="1"/>
        <v>2</v>
      </c>
    </row>
    <row r="15" spans="1:16" s="30" customFormat="1">
      <c r="A15" s="1"/>
      <c r="B15" s="139"/>
      <c r="C15" s="146"/>
      <c r="D15" s="140"/>
      <c r="E15" s="140"/>
      <c r="F15" s="141"/>
      <c r="G15" s="142"/>
      <c r="H15" s="143"/>
      <c r="I15" s="144"/>
      <c r="J15" s="143"/>
      <c r="K15" s="142"/>
      <c r="L15" s="145"/>
      <c r="M15" s="142"/>
      <c r="N15" s="143"/>
      <c r="O15" s="36">
        <f>SUM(F15:N15)</f>
        <v>0</v>
      </c>
      <c r="P15" s="37">
        <f>(F15*$F$3)+(G15*$G$3)+(H15*$H$3)+(I15*$I$3)+(J15*$J$3)+(K15*$K$3)+(L15*$L$3)+(M15*$M$3)+(N15*$N$3)</f>
        <v>0</v>
      </c>
    </row>
    <row r="16" spans="1:16" ht="12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15</v>
      </c>
      <c r="G16" s="39">
        <f t="shared" si="2"/>
        <v>1512</v>
      </c>
      <c r="H16" s="39">
        <f t="shared" si="2"/>
        <v>0</v>
      </c>
      <c r="I16" s="39">
        <f t="shared" si="2"/>
        <v>27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35</v>
      </c>
      <c r="N16" s="39">
        <f t="shared" si="2"/>
        <v>0</v>
      </c>
      <c r="O16" s="39">
        <f t="shared" si="2"/>
        <v>1589</v>
      </c>
      <c r="P16" s="39">
        <f t="shared" si="2"/>
        <v>463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 hidden="1">
      <c r="B18" s="13"/>
      <c r="C18" s="13"/>
      <c r="D18" s="13"/>
      <c r="E18" s="13"/>
      <c r="F18" s="31"/>
      <c r="G18" s="31"/>
      <c r="H18" s="31"/>
      <c r="I18" s="31"/>
      <c r="J18" s="31"/>
      <c r="K18" s="31"/>
      <c r="L18" s="31"/>
      <c r="M18" s="31"/>
      <c r="N18" s="31"/>
      <c r="O18" s="13"/>
      <c r="P18" s="13"/>
    </row>
    <row r="19" spans="1:16" ht="12" hidden="1" thickBot="1">
      <c r="B19" s="33" t="s">
        <v>31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58" t="s">
        <v>70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(C20*$C$3)+(F20*$F$3)+(G20*$G$3)+(H20*$H$3)+(I20*$I$3)+(J20*$J$3)+(K20*$K$3)+(L20*$L$3)+(M20*$M$3)+(N20*$N$3)</f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s="30" customFormat="1" hidden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ht="12" hidden="1" thickBot="1">
      <c r="A23" s="38"/>
      <c r="B23" s="39" t="s">
        <v>21</v>
      </c>
      <c r="C23" s="39">
        <f>SUM(C20:C22)</f>
        <v>0</v>
      </c>
      <c r="D23" s="39">
        <f>SUM(D20:D22)</f>
        <v>0</v>
      </c>
      <c r="E23" s="39">
        <f>SUM(E20:E22)</f>
        <v>0</v>
      </c>
      <c r="F23" s="39">
        <f>SUM(F20:F22)</f>
        <v>0</v>
      </c>
      <c r="G23" s="39">
        <f>SUM(G20:G22)</f>
        <v>0</v>
      </c>
      <c r="H23" s="39">
        <f t="shared" ref="H23:P23" si="3">SUM(H20:H22)</f>
        <v>0</v>
      </c>
      <c r="I23" s="39">
        <f t="shared" si="3"/>
        <v>0</v>
      </c>
      <c r="J23" s="39">
        <f t="shared" si="3"/>
        <v>0</v>
      </c>
      <c r="K23" s="39">
        <f t="shared" si="3"/>
        <v>0</v>
      </c>
      <c r="L23" s="39">
        <f t="shared" si="3"/>
        <v>0</v>
      </c>
      <c r="M23" s="39">
        <f t="shared" si="3"/>
        <v>0</v>
      </c>
      <c r="N23" s="39">
        <f t="shared" si="3"/>
        <v>0</v>
      </c>
      <c r="O23" s="41">
        <f t="shared" si="3"/>
        <v>0</v>
      </c>
      <c r="P23" s="41">
        <f t="shared" si="3"/>
        <v>0</v>
      </c>
    </row>
    <row r="24" spans="1:16" hidden="1">
      <c r="G24" s="42"/>
    </row>
    <row r="25" spans="1:16" ht="12.75">
      <c r="B25" s="2"/>
      <c r="C25" s="2"/>
      <c r="D25" s="2"/>
      <c r="E25" s="2"/>
      <c r="F25" s="47"/>
      <c r="G25" s="47"/>
      <c r="H25" s="47"/>
      <c r="I25" s="47"/>
      <c r="J25" s="47"/>
      <c r="K25" s="47"/>
      <c r="L25" s="47"/>
      <c r="M25" s="47"/>
      <c r="N25" s="47"/>
      <c r="O25" s="2"/>
      <c r="P25" s="2"/>
    </row>
    <row r="26" spans="1:16">
      <c r="M26" s="48" t="s">
        <v>21</v>
      </c>
      <c r="O26" s="49">
        <f>+O23+O16</f>
        <v>1589</v>
      </c>
      <c r="P26" s="50">
        <f>+P23+P16</f>
        <v>463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9"/>
  <sheetViews>
    <sheetView zoomScaleNormal="100" workbookViewId="0">
      <pane xSplit="2" ySplit="4" topLeftCell="C101" activePane="bottomRight" state="frozen"/>
      <selection pane="topRight" activeCell="C1" sqref="C1"/>
      <selection pane="bottomLeft" activeCell="A5" sqref="A5"/>
      <selection pane="bottomRight" activeCell="D121" sqref="D12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thickBot="1">
      <c r="B7" s="198" t="s">
        <v>79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>
      <c r="A8" s="196"/>
      <c r="B8" s="195" t="s">
        <v>158</v>
      </c>
      <c r="C8" s="201"/>
      <c r="D8" s="201"/>
      <c r="E8" s="201"/>
      <c r="F8" s="202"/>
      <c r="G8" s="187">
        <v>2</v>
      </c>
      <c r="H8" s="188"/>
      <c r="I8" s="189">
        <v>1</v>
      </c>
      <c r="J8" s="188"/>
      <c r="K8" s="187"/>
      <c r="L8" s="190"/>
      <c r="M8" s="187"/>
      <c r="N8" s="188"/>
      <c r="O8" s="191">
        <f>SUM(F8:N8)</f>
        <v>3</v>
      </c>
      <c r="P8" s="203">
        <f>(F8*$F$3)+(G8*$G$3)+(H8*$H$3)+(I8*$I$3)+(J8*$J$3)+(K8*$K$3)+(L8*$L$3)+(M8*$M$3)+(N8*$N$3)</f>
        <v>1</v>
      </c>
    </row>
    <row r="9" spans="1:16" s="197" customFormat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2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2</v>
      </c>
      <c r="H10" s="44">
        <f t="shared" si="1"/>
        <v>0</v>
      </c>
      <c r="I10" s="44">
        <f t="shared" si="1"/>
        <v>1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3</v>
      </c>
      <c r="P10" s="205">
        <f>SUM(P8:P9)</f>
        <v>1</v>
      </c>
    </row>
    <row r="11" spans="1:16" s="196" customFormat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2" hidden="1" thickBot="1">
      <c r="B13" s="198" t="s">
        <v>80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2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 hidden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72"/>
      <c r="C20" s="173"/>
      <c r="D20" s="174"/>
      <c r="E20" s="174"/>
      <c r="F20" s="175"/>
      <c r="G20" s="176"/>
      <c r="H20" s="177"/>
      <c r="I20" s="178"/>
      <c r="J20" s="177"/>
      <c r="K20" s="176"/>
      <c r="L20" s="179"/>
      <c r="M20" s="176"/>
      <c r="N20" s="177"/>
      <c r="O20" s="36">
        <f>SUM(C20:N20)</f>
        <v>0</v>
      </c>
      <c r="P20" s="37">
        <f>(C20*$C$3)+(F20*$F$3)+(G20*$G$3)+(H20*$H$3)+(I20*$I$3)+(J20*$J$3)+(K20*$K$3)+(L20*$L$3)+(M20*$M$3)+(N20*$N$3)</f>
        <v>0</v>
      </c>
    </row>
    <row r="21" spans="1:16" s="30" customFormat="1" hidden="1">
      <c r="A21" s="1"/>
      <c r="B21" s="172"/>
      <c r="C21" s="180"/>
      <c r="D21" s="174"/>
      <c r="E21" s="174"/>
      <c r="F21" s="175"/>
      <c r="G21" s="176"/>
      <c r="H21" s="177"/>
      <c r="I21" s="178"/>
      <c r="J21" s="177"/>
      <c r="K21" s="176"/>
      <c r="L21" s="179"/>
      <c r="M21" s="176"/>
      <c r="N21" s="177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s="30" customFormat="1" hidden="1">
      <c r="A22" s="1"/>
      <c r="B22" s="172"/>
      <c r="C22" s="180"/>
      <c r="D22" s="174"/>
      <c r="E22" s="174"/>
      <c r="F22" s="175"/>
      <c r="G22" s="176"/>
      <c r="H22" s="177"/>
      <c r="I22" s="178"/>
      <c r="J22" s="177"/>
      <c r="K22" s="176"/>
      <c r="L22" s="179"/>
      <c r="M22" s="176"/>
      <c r="N22" s="177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ref="O23:O36" si="4">SUM(F23:N23)</f>
        <v>0</v>
      </c>
      <c r="P23" s="37">
        <f t="shared" ref="P23:P36" si="5">(F23*$F$3)+(G23*$G$3)+(H23*$H$3)+(I23*$I$3)+(J23*$J$3)+(K23*$K$3)+(L23*$L$3)+(M23*$M$3)+(N23*$N$3)</f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4"/>
        <v>0</v>
      </c>
      <c r="P24" s="37">
        <f t="shared" si="5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4"/>
        <v>0</v>
      </c>
      <c r="P25" s="37">
        <f t="shared" si="5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4"/>
        <v>0</v>
      </c>
      <c r="P26" s="37">
        <f t="shared" si="5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4"/>
        <v>0</v>
      </c>
      <c r="P27" s="37">
        <f t="shared" si="5"/>
        <v>0</v>
      </c>
    </row>
    <row r="28" spans="1:16" s="30" customFormat="1" hidden="1">
      <c r="A28" s="1"/>
      <c r="B28" s="172"/>
      <c r="C28" s="180"/>
      <c r="D28" s="174"/>
      <c r="E28" s="174"/>
      <c r="F28" s="175"/>
      <c r="G28" s="176"/>
      <c r="H28" s="177"/>
      <c r="I28" s="178"/>
      <c r="J28" s="177"/>
      <c r="K28" s="176"/>
      <c r="L28" s="179"/>
      <c r="M28" s="176"/>
      <c r="N28" s="177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>
      <c r="A29" s="1"/>
      <c r="B29" s="172"/>
      <c r="C29" s="180"/>
      <c r="D29" s="174"/>
      <c r="E29" s="174"/>
      <c r="F29" s="175"/>
      <c r="G29" s="176"/>
      <c r="H29" s="177"/>
      <c r="I29" s="178"/>
      <c r="J29" s="177"/>
      <c r="K29" s="176"/>
      <c r="L29" s="179"/>
      <c r="M29" s="176"/>
      <c r="N29" s="177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ref="O30:O34" si="6">SUM(F30:N30)</f>
        <v>0</v>
      </c>
      <c r="P30" s="37">
        <f t="shared" ref="P30:P34" si="7">(F30*$F$3)+(G30*$G$3)+(H30*$H$3)+(I30*$I$3)+(J30*$J$3)+(K30*$K$3)+(L30*$L$3)+(M30*$M$3)+(N30*$N$3)</f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37">
        <f t="shared" si="7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37">
        <f t="shared" si="7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4"/>
        <v>0</v>
      </c>
      <c r="P35" s="37">
        <f t="shared" si="5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4"/>
        <v>0</v>
      </c>
      <c r="P36" s="37">
        <f t="shared" si="5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>SUM(F39:N39)</f>
        <v>0</v>
      </c>
      <c r="P39" s="37">
        <f>(F39*$F$3)+(G39*$G$3)+(H39*$H$3)+(I39*$I$3)+(J39*$J$3)+(K39*$K$3)+(L39*$L$3)+(M39*$M$3)+(N39*$N$3)</f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>SUM(F40:N40)</f>
        <v>0</v>
      </c>
      <c r="P40" s="37">
        <f>(F40*$F$3)+(G40*$G$3)+(H40*$H$3)+(I40*$I$3)+(J40*$J$3)+(K40*$K$3)+(L40*$L$3)+(M40*$M$3)+(N40*$N$3)</f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ref="O41:O47" si="8">SUM(F41:N41)</f>
        <v>0</v>
      </c>
      <c r="P41" s="37">
        <f t="shared" ref="P41:P47" si="9">(F41*$F$3)+(G41*$G$3)+(H41*$H$3)+(I41*$I$3)+(J41*$J$3)+(K41*$K$3)+(L41*$L$3)+(M41*$M$3)+(N41*$N$3)</f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8"/>
        <v>0</v>
      </c>
      <c r="P42" s="37">
        <f t="shared" si="9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8"/>
        <v>0</v>
      </c>
      <c r="P43" s="37">
        <f t="shared" si="9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8"/>
        <v>0</v>
      </c>
      <c r="P44" s="37">
        <f t="shared" si="9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8"/>
        <v>0</v>
      </c>
      <c r="P45" s="37">
        <f t="shared" si="9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8"/>
        <v>0</v>
      </c>
      <c r="P46" s="37">
        <f t="shared" si="9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8"/>
        <v>0</v>
      </c>
      <c r="P47" s="37">
        <f t="shared" si="9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>SUM(F48:N48)</f>
        <v>0</v>
      </c>
      <c r="P48" s="37">
        <f>(F48*$F$3)+(G48*$G$3)+(H48*$H$3)+(I48*$I$3)+(J48*$J$3)+(K48*$K$3)+(L48*$L$3)+(M48*$M$3)+(N48*$N$3)</f>
        <v>0</v>
      </c>
    </row>
    <row r="49" spans="1:16" s="30" customFormat="1" hidden="1">
      <c r="A49" s="1"/>
      <c r="B49" s="158"/>
      <c r="C49" s="166"/>
      <c r="D49" s="160"/>
      <c r="E49" s="160"/>
      <c r="F49" s="161"/>
      <c r="G49" s="162"/>
      <c r="H49" s="163"/>
      <c r="I49" s="164"/>
      <c r="J49" s="163"/>
      <c r="K49" s="162"/>
      <c r="L49" s="165"/>
      <c r="M49" s="162"/>
      <c r="N49" s="163"/>
      <c r="O49" s="36">
        <f>SUM(F49:N49)</f>
        <v>0</v>
      </c>
      <c r="P49" s="37">
        <f>(F49*$F$3)+(G49*$G$3)+(H49*$H$3)+(I49*$I$3)+(J49*$J$3)+(K49*$K$3)+(L49*$L$3)+(M49*$M$3)+(N49*$N$3)</f>
        <v>0</v>
      </c>
    </row>
    <row r="50" spans="1:16" ht="12" hidden="1" thickBot="1">
      <c r="A50" s="38"/>
      <c r="B50" s="39" t="s">
        <v>21</v>
      </c>
      <c r="C50" s="39">
        <f t="shared" ref="C50:P50" si="10">SUM(C20:C49)</f>
        <v>0</v>
      </c>
      <c r="D50" s="39">
        <f t="shared" si="10"/>
        <v>0</v>
      </c>
      <c r="E50" s="39">
        <f t="shared" si="10"/>
        <v>0</v>
      </c>
      <c r="F50" s="39">
        <f t="shared" si="10"/>
        <v>0</v>
      </c>
      <c r="G50" s="39">
        <f t="shared" si="10"/>
        <v>0</v>
      </c>
      <c r="H50" s="39">
        <f t="shared" si="10"/>
        <v>0</v>
      </c>
      <c r="I50" s="39">
        <f t="shared" si="10"/>
        <v>0</v>
      </c>
      <c r="J50" s="39">
        <f t="shared" si="10"/>
        <v>0</v>
      </c>
      <c r="K50" s="39">
        <f t="shared" si="10"/>
        <v>0</v>
      </c>
      <c r="L50" s="39">
        <f t="shared" si="10"/>
        <v>0</v>
      </c>
      <c r="M50" s="39">
        <f t="shared" si="10"/>
        <v>0</v>
      </c>
      <c r="N50" s="39">
        <f t="shared" si="10"/>
        <v>0</v>
      </c>
      <c r="O50" s="110">
        <f t="shared" si="10"/>
        <v>0</v>
      </c>
      <c r="P50" s="39">
        <f t="shared" si="10"/>
        <v>0</v>
      </c>
    </row>
    <row r="51" spans="1:16" hidden="1">
      <c r="B51" s="38"/>
      <c r="C51" s="38"/>
      <c r="D51" s="38"/>
      <c r="E51" s="38"/>
      <c r="F51" s="40"/>
      <c r="G51" s="40"/>
      <c r="H51" s="40"/>
      <c r="I51" s="40"/>
      <c r="J51" s="40"/>
      <c r="K51" s="40"/>
      <c r="L51" s="40"/>
      <c r="M51" s="40"/>
      <c r="N51" s="40"/>
      <c r="O51" s="38"/>
      <c r="P51" s="38"/>
    </row>
    <row r="52" spans="1:16">
      <c r="B52" s="13"/>
      <c r="C52" s="13"/>
      <c r="D52" s="13"/>
      <c r="E52" s="13"/>
      <c r="F52" s="31"/>
      <c r="G52" s="31"/>
      <c r="H52" s="31"/>
      <c r="I52" s="31"/>
      <c r="J52" s="31"/>
      <c r="K52" s="31"/>
      <c r="L52" s="31"/>
      <c r="M52" s="31"/>
      <c r="N52" s="31"/>
      <c r="O52" s="13"/>
      <c r="P52" s="13"/>
    </row>
    <row r="53" spans="1:16" ht="12" thickBot="1">
      <c r="B53" s="33" t="s">
        <v>22</v>
      </c>
      <c r="C53" s="33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182" customFormat="1" ht="11.25" customHeight="1">
      <c r="A54" s="130"/>
      <c r="B54" s="131" t="s">
        <v>102</v>
      </c>
      <c r="C54" s="64"/>
      <c r="D54" s="185"/>
      <c r="E54" s="185"/>
      <c r="F54" s="186">
        <v>2880</v>
      </c>
      <c r="G54" s="126"/>
      <c r="H54" s="127"/>
      <c r="I54" s="126"/>
      <c r="J54" s="132"/>
      <c r="K54" s="126"/>
      <c r="L54" s="127"/>
      <c r="M54" s="126"/>
      <c r="N54" s="133"/>
      <c r="O54" s="191">
        <f t="shared" ref="O54:O77" si="11">SUM(F54:N54)</f>
        <v>2880</v>
      </c>
      <c r="P54" s="192">
        <f t="shared" ref="P54:P77" si="12">(F54*$F$3)+(G54*$G$3)+(H54*$H$3)+(I54*$I$3)+(J54*$J$3)+(K54*$K$3)+(L54*$L$3)+(M54*$M$3)+(N54*$N$3)</f>
        <v>288</v>
      </c>
    </row>
    <row r="55" spans="1:16" s="182" customFormat="1" ht="11.25" customHeight="1">
      <c r="A55" s="130"/>
      <c r="B55" s="65" t="s">
        <v>103</v>
      </c>
      <c r="C55" s="64"/>
      <c r="D55" s="185"/>
      <c r="E55" s="185"/>
      <c r="F55" s="186"/>
      <c r="G55" s="126">
        <v>152</v>
      </c>
      <c r="H55" s="127"/>
      <c r="I55" s="126">
        <v>34</v>
      </c>
      <c r="J55" s="132"/>
      <c r="K55" s="126">
        <v>26</v>
      </c>
      <c r="L55" s="127"/>
      <c r="M55" s="126"/>
      <c r="N55" s="133">
        <v>18</v>
      </c>
      <c r="O55" s="191">
        <f t="shared" si="11"/>
        <v>230</v>
      </c>
      <c r="P55" s="192">
        <f t="shared" si="12"/>
        <v>117</v>
      </c>
    </row>
    <row r="56" spans="1:16" s="182" customFormat="1" ht="11.25" customHeight="1">
      <c r="A56" s="130"/>
      <c r="B56" s="131" t="s">
        <v>104</v>
      </c>
      <c r="C56" s="64"/>
      <c r="D56" s="185"/>
      <c r="E56" s="185"/>
      <c r="F56" s="186"/>
      <c r="G56" s="126"/>
      <c r="H56" s="127"/>
      <c r="I56" s="126"/>
      <c r="J56" s="132"/>
      <c r="K56" s="126"/>
      <c r="L56" s="127"/>
      <c r="M56" s="126"/>
      <c r="N56" s="133">
        <v>50</v>
      </c>
      <c r="O56" s="191">
        <f t="shared" si="11"/>
        <v>50</v>
      </c>
      <c r="P56" s="192">
        <f t="shared" si="12"/>
        <v>100</v>
      </c>
    </row>
    <row r="57" spans="1:16" s="182" customFormat="1" ht="11.25" customHeight="1">
      <c r="A57" s="130"/>
      <c r="B57" s="65" t="s">
        <v>105</v>
      </c>
      <c r="C57" s="64"/>
      <c r="D57" s="185"/>
      <c r="E57" s="185"/>
      <c r="F57" s="186"/>
      <c r="G57" s="126">
        <v>94</v>
      </c>
      <c r="H57" s="127"/>
      <c r="I57" s="126">
        <v>1</v>
      </c>
      <c r="J57" s="132"/>
      <c r="K57" s="126">
        <v>6</v>
      </c>
      <c r="L57" s="127"/>
      <c r="M57" s="126"/>
      <c r="N57" s="133">
        <v>26</v>
      </c>
      <c r="O57" s="191">
        <f t="shared" si="11"/>
        <v>127</v>
      </c>
      <c r="P57" s="192">
        <f t="shared" si="12"/>
        <v>82</v>
      </c>
    </row>
    <row r="58" spans="1:16" s="182" customFormat="1" ht="11.25" customHeight="1">
      <c r="A58" s="130"/>
      <c r="B58" s="131" t="s">
        <v>106</v>
      </c>
      <c r="C58" s="64"/>
      <c r="D58" s="185"/>
      <c r="E58" s="185">
        <v>2</v>
      </c>
      <c r="F58" s="186"/>
      <c r="G58" s="126"/>
      <c r="H58" s="127"/>
      <c r="I58" s="126"/>
      <c r="J58" s="132"/>
      <c r="K58" s="126"/>
      <c r="L58" s="127"/>
      <c r="M58" s="126"/>
      <c r="N58" s="133">
        <v>36</v>
      </c>
      <c r="O58" s="191">
        <f t="shared" si="11"/>
        <v>36</v>
      </c>
      <c r="P58" s="192">
        <f t="shared" si="12"/>
        <v>72</v>
      </c>
    </row>
    <row r="59" spans="1:16" s="182" customFormat="1" ht="11.25" customHeight="1">
      <c r="A59" s="130"/>
      <c r="B59" s="65" t="s">
        <v>107</v>
      </c>
      <c r="C59" s="64"/>
      <c r="D59" s="185"/>
      <c r="E59" s="185"/>
      <c r="F59" s="186"/>
      <c r="G59" s="126">
        <v>10</v>
      </c>
      <c r="H59" s="127"/>
      <c r="I59" s="126"/>
      <c r="J59" s="132"/>
      <c r="K59" s="126"/>
      <c r="L59" s="127"/>
      <c r="M59" s="126"/>
      <c r="N59" s="133">
        <v>30</v>
      </c>
      <c r="O59" s="191">
        <f t="shared" si="11"/>
        <v>40</v>
      </c>
      <c r="P59" s="192">
        <f t="shared" si="12"/>
        <v>62.5</v>
      </c>
    </row>
    <row r="60" spans="1:16" s="182" customFormat="1" ht="11.25" customHeight="1">
      <c r="A60" s="130"/>
      <c r="B60" s="131" t="s">
        <v>108</v>
      </c>
      <c r="C60" s="64"/>
      <c r="D60" s="185"/>
      <c r="E60" s="185"/>
      <c r="F60" s="186"/>
      <c r="G60" s="126"/>
      <c r="H60" s="127"/>
      <c r="I60" s="126"/>
      <c r="J60" s="132"/>
      <c r="K60" s="126"/>
      <c r="L60" s="127"/>
      <c r="M60" s="126"/>
      <c r="N60" s="133">
        <v>15</v>
      </c>
      <c r="O60" s="191">
        <f t="shared" si="11"/>
        <v>15</v>
      </c>
      <c r="P60" s="192">
        <f t="shared" si="12"/>
        <v>30</v>
      </c>
    </row>
    <row r="61" spans="1:16" s="182" customFormat="1" ht="11.25" customHeight="1">
      <c r="A61" s="130"/>
      <c r="B61" s="65" t="s">
        <v>109</v>
      </c>
      <c r="C61" s="64"/>
      <c r="D61" s="185"/>
      <c r="E61" s="185"/>
      <c r="F61" s="186"/>
      <c r="G61" s="126">
        <v>60</v>
      </c>
      <c r="H61" s="127"/>
      <c r="I61" s="126"/>
      <c r="J61" s="132"/>
      <c r="K61" s="126"/>
      <c r="L61" s="127"/>
      <c r="M61" s="126"/>
      <c r="N61" s="133">
        <v>4</v>
      </c>
      <c r="O61" s="191">
        <f t="shared" si="11"/>
        <v>64</v>
      </c>
      <c r="P61" s="192">
        <f t="shared" si="12"/>
        <v>23</v>
      </c>
    </row>
    <row r="62" spans="1:16" s="182" customFormat="1" ht="11.25" customHeight="1">
      <c r="A62" s="130"/>
      <c r="B62" s="131" t="s">
        <v>110</v>
      </c>
      <c r="C62" s="64"/>
      <c r="D62" s="185"/>
      <c r="E62" s="185"/>
      <c r="F62" s="186"/>
      <c r="G62" s="126"/>
      <c r="H62" s="127"/>
      <c r="I62" s="126">
        <v>1</v>
      </c>
      <c r="J62" s="132"/>
      <c r="K62" s="126">
        <v>4</v>
      </c>
      <c r="L62" s="127"/>
      <c r="M62" s="126"/>
      <c r="N62" s="133">
        <v>5</v>
      </c>
      <c r="O62" s="191">
        <f t="shared" si="11"/>
        <v>10</v>
      </c>
      <c r="P62" s="192">
        <f t="shared" si="12"/>
        <v>14.5</v>
      </c>
    </row>
    <row r="63" spans="1:16" s="182" customFormat="1" ht="11.25" customHeight="1">
      <c r="A63" s="130"/>
      <c r="B63" s="65" t="s">
        <v>111</v>
      </c>
      <c r="C63" s="64"/>
      <c r="D63" s="185"/>
      <c r="E63" s="185"/>
      <c r="F63" s="186"/>
      <c r="G63" s="126">
        <v>52</v>
      </c>
      <c r="H63" s="127"/>
      <c r="I63" s="126"/>
      <c r="J63" s="132"/>
      <c r="K63" s="126"/>
      <c r="L63" s="127"/>
      <c r="M63" s="126"/>
      <c r="N63" s="133"/>
      <c r="O63" s="191">
        <f t="shared" si="11"/>
        <v>52</v>
      </c>
      <c r="P63" s="192">
        <f t="shared" si="12"/>
        <v>13</v>
      </c>
    </row>
    <row r="64" spans="1:16" s="182" customFormat="1" ht="11.25" customHeight="1">
      <c r="A64" s="130"/>
      <c r="B64" s="131" t="s">
        <v>112</v>
      </c>
      <c r="C64" s="64"/>
      <c r="D64" s="185"/>
      <c r="E64" s="185"/>
      <c r="F64" s="186"/>
      <c r="G64" s="126">
        <v>10</v>
      </c>
      <c r="H64" s="127"/>
      <c r="I64" s="126"/>
      <c r="J64" s="132"/>
      <c r="K64" s="126">
        <v>10</v>
      </c>
      <c r="L64" s="127"/>
      <c r="M64" s="126"/>
      <c r="N64" s="133"/>
      <c r="O64" s="191">
        <f t="shared" si="11"/>
        <v>20</v>
      </c>
      <c r="P64" s="192">
        <f t="shared" si="12"/>
        <v>12.5</v>
      </c>
    </row>
    <row r="65" spans="1:16" s="182" customFormat="1" ht="11.25" customHeight="1">
      <c r="A65" s="130"/>
      <c r="B65" s="65" t="s">
        <v>113</v>
      </c>
      <c r="C65" s="64"/>
      <c r="D65" s="185"/>
      <c r="E65" s="185"/>
      <c r="F65" s="186"/>
      <c r="G65" s="126">
        <v>1</v>
      </c>
      <c r="H65" s="127"/>
      <c r="I65" s="126"/>
      <c r="J65" s="132"/>
      <c r="K65" s="126">
        <v>2</v>
      </c>
      <c r="L65" s="127"/>
      <c r="M65" s="126"/>
      <c r="N65" s="133">
        <v>5</v>
      </c>
      <c r="O65" s="191">
        <f t="shared" si="11"/>
        <v>8</v>
      </c>
      <c r="P65" s="192">
        <f t="shared" si="12"/>
        <v>12.25</v>
      </c>
    </row>
    <row r="66" spans="1:16" s="182" customFormat="1" ht="11.25" customHeight="1">
      <c r="A66" s="130"/>
      <c r="B66" s="131" t="s">
        <v>114</v>
      </c>
      <c r="C66" s="64"/>
      <c r="D66" s="185"/>
      <c r="E66" s="185"/>
      <c r="F66" s="186"/>
      <c r="G66" s="126">
        <v>5</v>
      </c>
      <c r="H66" s="127"/>
      <c r="I66" s="126">
        <v>18</v>
      </c>
      <c r="J66" s="132"/>
      <c r="K66" s="126"/>
      <c r="L66" s="127"/>
      <c r="M66" s="126"/>
      <c r="N66" s="133"/>
      <c r="O66" s="191">
        <f t="shared" si="11"/>
        <v>23</v>
      </c>
      <c r="P66" s="192">
        <f t="shared" si="12"/>
        <v>10.25</v>
      </c>
    </row>
    <row r="67" spans="1:16" s="182" customFormat="1" ht="11.25" customHeight="1">
      <c r="A67" s="130"/>
      <c r="B67" s="65" t="s">
        <v>115</v>
      </c>
      <c r="C67" s="64"/>
      <c r="D67" s="185"/>
      <c r="E67" s="185"/>
      <c r="F67" s="186"/>
      <c r="G67" s="126">
        <v>25</v>
      </c>
      <c r="H67" s="127"/>
      <c r="I67" s="126"/>
      <c r="J67" s="132"/>
      <c r="K67" s="126"/>
      <c r="L67" s="127"/>
      <c r="M67" s="126"/>
      <c r="N67" s="133"/>
      <c r="O67" s="191">
        <f t="shared" si="11"/>
        <v>25</v>
      </c>
      <c r="P67" s="192">
        <f t="shared" si="12"/>
        <v>6.25</v>
      </c>
    </row>
    <row r="68" spans="1:16" s="182" customFormat="1" ht="11.25" customHeight="1">
      <c r="A68" s="130"/>
      <c r="B68" s="131" t="s">
        <v>116</v>
      </c>
      <c r="C68" s="64"/>
      <c r="D68" s="185"/>
      <c r="E68" s="185"/>
      <c r="F68" s="186"/>
      <c r="G68" s="126"/>
      <c r="H68" s="127"/>
      <c r="I68" s="126">
        <v>6</v>
      </c>
      <c r="J68" s="132"/>
      <c r="K68" s="126">
        <v>3</v>
      </c>
      <c r="L68" s="127"/>
      <c r="M68" s="126"/>
      <c r="N68" s="133"/>
      <c r="O68" s="191">
        <f t="shared" si="11"/>
        <v>9</v>
      </c>
      <c r="P68" s="192">
        <f t="shared" si="12"/>
        <v>6</v>
      </c>
    </row>
    <row r="69" spans="1:16" s="182" customFormat="1" ht="11.25" customHeight="1">
      <c r="A69" s="130"/>
      <c r="B69" s="65" t="s">
        <v>117</v>
      </c>
      <c r="C69" s="64"/>
      <c r="D69" s="185"/>
      <c r="E69" s="185"/>
      <c r="F69" s="186"/>
      <c r="G69" s="126">
        <v>3</v>
      </c>
      <c r="H69" s="127"/>
      <c r="I69" s="126">
        <v>1</v>
      </c>
      <c r="J69" s="132"/>
      <c r="K69" s="126">
        <v>1</v>
      </c>
      <c r="L69" s="127"/>
      <c r="M69" s="126"/>
      <c r="N69" s="133">
        <v>1</v>
      </c>
      <c r="O69" s="191">
        <f t="shared" si="11"/>
        <v>6</v>
      </c>
      <c r="P69" s="192">
        <f t="shared" si="12"/>
        <v>4.25</v>
      </c>
    </row>
    <row r="70" spans="1:16" s="182" customFormat="1" ht="11.25" customHeight="1">
      <c r="A70" s="130"/>
      <c r="B70" s="131" t="s">
        <v>118</v>
      </c>
      <c r="C70" s="64"/>
      <c r="D70" s="185"/>
      <c r="E70" s="185"/>
      <c r="F70" s="186"/>
      <c r="G70" s="126">
        <v>15</v>
      </c>
      <c r="H70" s="127"/>
      <c r="I70" s="126"/>
      <c r="J70" s="132"/>
      <c r="K70" s="126"/>
      <c r="L70" s="127"/>
      <c r="M70" s="126"/>
      <c r="N70" s="133"/>
      <c r="O70" s="191">
        <f t="shared" si="11"/>
        <v>15</v>
      </c>
      <c r="P70" s="192">
        <f t="shared" si="12"/>
        <v>3.75</v>
      </c>
    </row>
    <row r="71" spans="1:16" s="182" customFormat="1" ht="11.25" customHeight="1">
      <c r="A71" s="130"/>
      <c r="B71" s="65" t="s">
        <v>119</v>
      </c>
      <c r="C71" s="64"/>
      <c r="D71" s="185"/>
      <c r="E71" s="185"/>
      <c r="F71" s="186"/>
      <c r="G71" s="126">
        <v>10</v>
      </c>
      <c r="H71" s="127"/>
      <c r="I71" s="126"/>
      <c r="J71" s="132"/>
      <c r="K71" s="126">
        <v>1</v>
      </c>
      <c r="L71" s="127"/>
      <c r="M71" s="126"/>
      <c r="N71" s="133"/>
      <c r="O71" s="191">
        <f t="shared" si="11"/>
        <v>11</v>
      </c>
      <c r="P71" s="192">
        <f t="shared" si="12"/>
        <v>3.5</v>
      </c>
    </row>
    <row r="72" spans="1:16" s="182" customFormat="1" ht="11.25" customHeight="1">
      <c r="A72" s="130"/>
      <c r="B72" s="131" t="s">
        <v>120</v>
      </c>
      <c r="C72" s="64"/>
      <c r="D72" s="185"/>
      <c r="E72" s="185"/>
      <c r="F72" s="186"/>
      <c r="G72" s="126">
        <v>8</v>
      </c>
      <c r="H72" s="127"/>
      <c r="I72" s="126">
        <v>1</v>
      </c>
      <c r="J72" s="132"/>
      <c r="K72" s="126">
        <v>1</v>
      </c>
      <c r="L72" s="127"/>
      <c r="M72" s="126"/>
      <c r="N72" s="133"/>
      <c r="O72" s="191">
        <f t="shared" si="11"/>
        <v>10</v>
      </c>
      <c r="P72" s="192">
        <f t="shared" si="12"/>
        <v>3.5</v>
      </c>
    </row>
    <row r="73" spans="1:16" s="182" customFormat="1" ht="11.25" customHeight="1">
      <c r="A73" s="130"/>
      <c r="B73" s="65" t="s">
        <v>121</v>
      </c>
      <c r="C73" s="64"/>
      <c r="D73" s="185"/>
      <c r="E73" s="185"/>
      <c r="F73" s="186"/>
      <c r="G73" s="126">
        <v>11</v>
      </c>
      <c r="H73" s="127"/>
      <c r="I73" s="126">
        <v>1</v>
      </c>
      <c r="J73" s="132"/>
      <c r="K73" s="126"/>
      <c r="L73" s="127"/>
      <c r="M73" s="126"/>
      <c r="N73" s="133"/>
      <c r="O73" s="191">
        <f t="shared" si="11"/>
        <v>12</v>
      </c>
      <c r="P73" s="192">
        <f t="shared" si="12"/>
        <v>3.25</v>
      </c>
    </row>
    <row r="74" spans="1:16" s="182" customFormat="1" ht="11.25" customHeight="1">
      <c r="A74" s="130"/>
      <c r="B74" s="131" t="s">
        <v>122</v>
      </c>
      <c r="C74" s="64"/>
      <c r="D74" s="52"/>
      <c r="E74" s="52"/>
      <c r="F74" s="53"/>
      <c r="G74" s="126">
        <v>10</v>
      </c>
      <c r="H74" s="127"/>
      <c r="I74" s="126"/>
      <c r="J74" s="132"/>
      <c r="K74" s="126"/>
      <c r="L74" s="127"/>
      <c r="M74" s="126"/>
      <c r="N74" s="133"/>
      <c r="O74" s="36">
        <f t="shared" si="11"/>
        <v>10</v>
      </c>
      <c r="P74" s="37">
        <f t="shared" si="12"/>
        <v>2.5</v>
      </c>
    </row>
    <row r="75" spans="1:16" s="30" customFormat="1" ht="11.25" customHeight="1">
      <c r="A75" s="130"/>
      <c r="B75" s="65" t="s">
        <v>123</v>
      </c>
      <c r="C75" s="64"/>
      <c r="D75" s="52"/>
      <c r="E75" s="52"/>
      <c r="F75" s="53"/>
      <c r="G75" s="126">
        <v>10</v>
      </c>
      <c r="H75" s="127"/>
      <c r="I75" s="126"/>
      <c r="J75" s="132"/>
      <c r="K75" s="126"/>
      <c r="L75" s="127"/>
      <c r="M75" s="126"/>
      <c r="N75" s="133"/>
      <c r="O75" s="36">
        <f t="shared" si="11"/>
        <v>10</v>
      </c>
      <c r="P75" s="37">
        <f t="shared" si="12"/>
        <v>2.5</v>
      </c>
    </row>
    <row r="76" spans="1:16" s="30" customFormat="1" ht="11.25" customHeight="1">
      <c r="A76" s="130"/>
      <c r="B76" s="131" t="s">
        <v>124</v>
      </c>
      <c r="C76" s="64"/>
      <c r="D76" s="52"/>
      <c r="E76" s="52"/>
      <c r="F76" s="53"/>
      <c r="G76" s="126">
        <v>9</v>
      </c>
      <c r="H76" s="127"/>
      <c r="I76" s="126"/>
      <c r="J76" s="132"/>
      <c r="K76" s="126"/>
      <c r="L76" s="127"/>
      <c r="M76" s="126"/>
      <c r="N76" s="133"/>
      <c r="O76" s="36">
        <f t="shared" si="11"/>
        <v>9</v>
      </c>
      <c r="P76" s="37">
        <f t="shared" si="12"/>
        <v>2.25</v>
      </c>
    </row>
    <row r="77" spans="1:16" s="30" customFormat="1" ht="11.25" customHeight="1">
      <c r="A77" s="130"/>
      <c r="B77" s="65" t="s">
        <v>125</v>
      </c>
      <c r="C77" s="64"/>
      <c r="D77" s="52"/>
      <c r="E77" s="52"/>
      <c r="F77" s="53"/>
      <c r="G77" s="126">
        <v>8</v>
      </c>
      <c r="H77" s="127"/>
      <c r="I77" s="126"/>
      <c r="J77" s="132"/>
      <c r="K77" s="126"/>
      <c r="L77" s="127"/>
      <c r="M77" s="126"/>
      <c r="N77" s="133"/>
      <c r="O77" s="36">
        <f t="shared" si="11"/>
        <v>8</v>
      </c>
      <c r="P77" s="37">
        <f t="shared" si="12"/>
        <v>2</v>
      </c>
    </row>
    <row r="78" spans="1:16" s="30" customFormat="1" ht="11.25" customHeight="1">
      <c r="A78" s="130"/>
      <c r="B78" s="131" t="s">
        <v>126</v>
      </c>
      <c r="C78" s="64"/>
      <c r="D78" s="52"/>
      <c r="E78" s="52"/>
      <c r="F78" s="53"/>
      <c r="G78" s="126">
        <v>8</v>
      </c>
      <c r="H78" s="127"/>
      <c r="I78" s="126"/>
      <c r="J78" s="132"/>
      <c r="K78" s="126"/>
      <c r="L78" s="127"/>
      <c r="M78" s="126"/>
      <c r="N78" s="133"/>
      <c r="O78" s="36">
        <f t="shared" ref="O78:O96" si="13">SUM(F78:N78)</f>
        <v>8</v>
      </c>
      <c r="P78" s="37">
        <f t="shared" ref="P78:P96" si="14">(F78*$F$3)+(G78*$G$3)+(H78*$H$3)+(I78*$I$3)+(J78*$J$3)+(K78*$K$3)+(L78*$L$3)+(M78*$M$3)+(N78*$N$3)</f>
        <v>2</v>
      </c>
    </row>
    <row r="79" spans="1:16" s="30" customFormat="1" ht="11.25" customHeight="1">
      <c r="A79" s="130"/>
      <c r="B79" s="65" t="s">
        <v>127</v>
      </c>
      <c r="C79" s="64"/>
      <c r="D79" s="52"/>
      <c r="E79" s="52"/>
      <c r="F79" s="53"/>
      <c r="G79" s="126">
        <v>8</v>
      </c>
      <c r="H79" s="127"/>
      <c r="I79" s="126"/>
      <c r="J79" s="132"/>
      <c r="K79" s="126"/>
      <c r="L79" s="127"/>
      <c r="M79" s="126"/>
      <c r="N79" s="133"/>
      <c r="O79" s="36">
        <f t="shared" si="13"/>
        <v>8</v>
      </c>
      <c r="P79" s="37">
        <f t="shared" si="14"/>
        <v>2</v>
      </c>
    </row>
    <row r="80" spans="1:16" s="30" customFormat="1" ht="11.25" customHeight="1">
      <c r="A80" s="130"/>
      <c r="B80" s="131" t="s">
        <v>128</v>
      </c>
      <c r="C80" s="64"/>
      <c r="D80" s="52"/>
      <c r="E80" s="52"/>
      <c r="F80" s="53"/>
      <c r="G80" s="126">
        <v>8</v>
      </c>
      <c r="H80" s="127"/>
      <c r="I80" s="126"/>
      <c r="J80" s="132"/>
      <c r="K80" s="126"/>
      <c r="L80" s="127"/>
      <c r="M80" s="126"/>
      <c r="N80" s="133"/>
      <c r="O80" s="36">
        <f t="shared" si="13"/>
        <v>8</v>
      </c>
      <c r="P80" s="37">
        <f t="shared" si="14"/>
        <v>2</v>
      </c>
    </row>
    <row r="81" spans="1:16" s="30" customFormat="1" ht="11.25" customHeight="1">
      <c r="A81" s="130"/>
      <c r="B81" s="65" t="s">
        <v>129</v>
      </c>
      <c r="C81" s="64"/>
      <c r="D81" s="52"/>
      <c r="E81" s="52"/>
      <c r="F81" s="53"/>
      <c r="G81" s="126">
        <v>8</v>
      </c>
      <c r="H81" s="127"/>
      <c r="I81" s="126"/>
      <c r="J81" s="132"/>
      <c r="K81" s="126"/>
      <c r="L81" s="127"/>
      <c r="M81" s="126"/>
      <c r="N81" s="133"/>
      <c r="O81" s="36">
        <f t="shared" si="13"/>
        <v>8</v>
      </c>
      <c r="P81" s="37">
        <f t="shared" si="14"/>
        <v>2</v>
      </c>
    </row>
    <row r="82" spans="1:16" s="30" customFormat="1" ht="11.25" customHeight="1">
      <c r="A82" s="130"/>
      <c r="B82" s="131" t="s">
        <v>130</v>
      </c>
      <c r="C82" s="64"/>
      <c r="D82" s="52"/>
      <c r="E82" s="52"/>
      <c r="F82" s="53"/>
      <c r="G82" s="126">
        <v>8</v>
      </c>
      <c r="H82" s="127"/>
      <c r="I82" s="126"/>
      <c r="J82" s="132"/>
      <c r="K82" s="126"/>
      <c r="L82" s="127"/>
      <c r="M82" s="126"/>
      <c r="N82" s="133"/>
      <c r="O82" s="36">
        <f t="shared" si="13"/>
        <v>8</v>
      </c>
      <c r="P82" s="37">
        <f t="shared" si="14"/>
        <v>2</v>
      </c>
    </row>
    <row r="83" spans="1:16" s="30" customFormat="1" ht="11.25" customHeight="1">
      <c r="A83" s="130"/>
      <c r="B83" s="65" t="s">
        <v>131</v>
      </c>
      <c r="C83" s="64"/>
      <c r="D83" s="52"/>
      <c r="E83" s="52"/>
      <c r="F83" s="53"/>
      <c r="G83" s="126">
        <v>8</v>
      </c>
      <c r="H83" s="127"/>
      <c r="I83" s="126"/>
      <c r="J83" s="132"/>
      <c r="K83" s="126"/>
      <c r="L83" s="127"/>
      <c r="M83" s="126"/>
      <c r="N83" s="133"/>
      <c r="O83" s="36">
        <f t="shared" si="13"/>
        <v>8</v>
      </c>
      <c r="P83" s="37">
        <f t="shared" si="14"/>
        <v>2</v>
      </c>
    </row>
    <row r="84" spans="1:16" s="197" customFormat="1" ht="11.25" customHeight="1">
      <c r="A84" s="130"/>
      <c r="B84" s="65" t="s">
        <v>132</v>
      </c>
      <c r="C84" s="64"/>
      <c r="D84" s="201"/>
      <c r="E84" s="201"/>
      <c r="F84" s="202"/>
      <c r="G84" s="126">
        <v>8</v>
      </c>
      <c r="H84" s="127"/>
      <c r="I84" s="126"/>
      <c r="J84" s="132"/>
      <c r="K84" s="126"/>
      <c r="L84" s="127"/>
      <c r="M84" s="126"/>
      <c r="N84" s="133"/>
      <c r="O84" s="191">
        <f t="shared" si="13"/>
        <v>8</v>
      </c>
      <c r="P84" s="203">
        <f t="shared" si="14"/>
        <v>2</v>
      </c>
    </row>
    <row r="85" spans="1:16" s="197" customFormat="1" ht="11.25" customHeight="1">
      <c r="A85" s="130"/>
      <c r="B85" s="131" t="s">
        <v>133</v>
      </c>
      <c r="C85" s="64"/>
      <c r="D85" s="201"/>
      <c r="E85" s="201"/>
      <c r="F85" s="202"/>
      <c r="G85" s="126">
        <v>8</v>
      </c>
      <c r="H85" s="127"/>
      <c r="I85" s="126"/>
      <c r="J85" s="132"/>
      <c r="K85" s="126"/>
      <c r="L85" s="127"/>
      <c r="M85" s="126"/>
      <c r="N85" s="133"/>
      <c r="O85" s="191">
        <f t="shared" si="13"/>
        <v>8</v>
      </c>
      <c r="P85" s="203">
        <f t="shared" si="14"/>
        <v>2</v>
      </c>
    </row>
    <row r="86" spans="1:16" s="197" customFormat="1" ht="11.25" customHeight="1">
      <c r="A86" s="130"/>
      <c r="B86" s="65" t="s">
        <v>134</v>
      </c>
      <c r="C86" s="64"/>
      <c r="D86" s="201"/>
      <c r="E86" s="201"/>
      <c r="F86" s="202"/>
      <c r="G86" s="126"/>
      <c r="H86" s="127"/>
      <c r="I86" s="126"/>
      <c r="J86" s="132"/>
      <c r="K86" s="126"/>
      <c r="L86" s="127"/>
      <c r="M86" s="126"/>
      <c r="N86" s="133">
        <v>1</v>
      </c>
      <c r="O86" s="191">
        <f t="shared" si="13"/>
        <v>1</v>
      </c>
      <c r="P86" s="203">
        <f t="shared" si="14"/>
        <v>2</v>
      </c>
    </row>
    <row r="87" spans="1:16" s="197" customFormat="1" ht="11.25" customHeight="1">
      <c r="A87" s="130"/>
      <c r="B87" s="131" t="s">
        <v>135</v>
      </c>
      <c r="C87" s="64"/>
      <c r="D87" s="201"/>
      <c r="E87" s="201"/>
      <c r="F87" s="202"/>
      <c r="G87" s="126">
        <v>7</v>
      </c>
      <c r="H87" s="127"/>
      <c r="I87" s="126"/>
      <c r="J87" s="132"/>
      <c r="K87" s="126"/>
      <c r="L87" s="127"/>
      <c r="M87" s="126"/>
      <c r="N87" s="133"/>
      <c r="O87" s="191">
        <f t="shared" si="13"/>
        <v>7</v>
      </c>
      <c r="P87" s="203">
        <f t="shared" si="14"/>
        <v>1.75</v>
      </c>
    </row>
    <row r="88" spans="1:16" s="197" customFormat="1" ht="11.25" customHeight="1">
      <c r="A88" s="130"/>
      <c r="B88" s="65" t="s">
        <v>136</v>
      </c>
      <c r="C88" s="64"/>
      <c r="D88" s="201"/>
      <c r="E88" s="201"/>
      <c r="F88" s="202"/>
      <c r="G88" s="126">
        <v>5</v>
      </c>
      <c r="H88" s="127"/>
      <c r="I88" s="126"/>
      <c r="J88" s="132"/>
      <c r="K88" s="126"/>
      <c r="L88" s="127"/>
      <c r="M88" s="126"/>
      <c r="N88" s="133"/>
      <c r="O88" s="191">
        <f t="shared" si="13"/>
        <v>5</v>
      </c>
      <c r="P88" s="203">
        <f t="shared" si="14"/>
        <v>1.25</v>
      </c>
    </row>
    <row r="89" spans="1:16" s="197" customFormat="1" ht="11.25" customHeight="1">
      <c r="A89" s="130"/>
      <c r="B89" s="131" t="s">
        <v>137</v>
      </c>
      <c r="C89" s="64"/>
      <c r="D89" s="201"/>
      <c r="E89" s="201"/>
      <c r="F89" s="202"/>
      <c r="G89" s="126">
        <v>5</v>
      </c>
      <c r="H89" s="127"/>
      <c r="I89" s="126"/>
      <c r="J89" s="132"/>
      <c r="K89" s="126"/>
      <c r="L89" s="127"/>
      <c r="M89" s="126"/>
      <c r="N89" s="133"/>
      <c r="O89" s="191">
        <f t="shared" si="13"/>
        <v>5</v>
      </c>
      <c r="P89" s="203">
        <f t="shared" si="14"/>
        <v>1.25</v>
      </c>
    </row>
    <row r="90" spans="1:16" s="197" customFormat="1" ht="11.25" customHeight="1">
      <c r="A90" s="130"/>
      <c r="B90" s="65" t="s">
        <v>138</v>
      </c>
      <c r="C90" s="64"/>
      <c r="D90" s="201"/>
      <c r="E90" s="201"/>
      <c r="F90" s="202"/>
      <c r="G90" s="126">
        <v>5</v>
      </c>
      <c r="H90" s="127"/>
      <c r="I90" s="126"/>
      <c r="J90" s="132"/>
      <c r="K90" s="126"/>
      <c r="L90" s="127"/>
      <c r="M90" s="126"/>
      <c r="N90" s="133"/>
      <c r="O90" s="191">
        <f t="shared" si="13"/>
        <v>5</v>
      </c>
      <c r="P90" s="203">
        <f t="shared" si="14"/>
        <v>1.25</v>
      </c>
    </row>
    <row r="91" spans="1:16" s="197" customFormat="1" ht="11.25" customHeight="1">
      <c r="A91" s="130"/>
      <c r="B91" s="131" t="s">
        <v>139</v>
      </c>
      <c r="C91" s="64"/>
      <c r="D91" s="201"/>
      <c r="E91" s="201"/>
      <c r="F91" s="202"/>
      <c r="G91" s="126">
        <v>5</v>
      </c>
      <c r="H91" s="127"/>
      <c r="I91" s="126"/>
      <c r="J91" s="132"/>
      <c r="K91" s="126"/>
      <c r="L91" s="127"/>
      <c r="M91" s="126"/>
      <c r="N91" s="133"/>
      <c r="O91" s="191">
        <f t="shared" si="13"/>
        <v>5</v>
      </c>
      <c r="P91" s="203">
        <f t="shared" si="14"/>
        <v>1.25</v>
      </c>
    </row>
    <row r="92" spans="1:16" s="197" customFormat="1" ht="11.25" customHeight="1">
      <c r="A92" s="130"/>
      <c r="B92" s="65" t="s">
        <v>140</v>
      </c>
      <c r="C92" s="64"/>
      <c r="D92" s="201"/>
      <c r="E92" s="201"/>
      <c r="F92" s="202"/>
      <c r="G92" s="126">
        <v>5</v>
      </c>
      <c r="H92" s="127"/>
      <c r="I92" s="126"/>
      <c r="J92" s="132"/>
      <c r="K92" s="126"/>
      <c r="L92" s="127"/>
      <c r="M92" s="126"/>
      <c r="N92" s="133"/>
      <c r="O92" s="191">
        <f t="shared" si="13"/>
        <v>5</v>
      </c>
      <c r="P92" s="203">
        <f t="shared" si="14"/>
        <v>1.25</v>
      </c>
    </row>
    <row r="93" spans="1:16" s="197" customFormat="1" ht="11.25" customHeight="1">
      <c r="A93" s="130"/>
      <c r="B93" s="131" t="s">
        <v>141</v>
      </c>
      <c r="C93" s="64"/>
      <c r="D93" s="201"/>
      <c r="E93" s="201"/>
      <c r="F93" s="202"/>
      <c r="G93" s="126">
        <v>5</v>
      </c>
      <c r="H93" s="127"/>
      <c r="I93" s="126"/>
      <c r="J93" s="132"/>
      <c r="K93" s="126"/>
      <c r="L93" s="127"/>
      <c r="M93" s="126"/>
      <c r="N93" s="133"/>
      <c r="O93" s="191">
        <f t="shared" si="13"/>
        <v>5</v>
      </c>
      <c r="P93" s="203">
        <f t="shared" si="14"/>
        <v>1.25</v>
      </c>
    </row>
    <row r="94" spans="1:16" s="197" customFormat="1" ht="11.25" customHeight="1">
      <c r="A94" s="130"/>
      <c r="B94" s="65" t="s">
        <v>142</v>
      </c>
      <c r="C94" s="64"/>
      <c r="D94" s="201"/>
      <c r="E94" s="201"/>
      <c r="F94" s="202"/>
      <c r="G94" s="126">
        <v>5</v>
      </c>
      <c r="H94" s="127"/>
      <c r="I94" s="126"/>
      <c r="J94" s="132"/>
      <c r="K94" s="126"/>
      <c r="L94" s="127"/>
      <c r="M94" s="126"/>
      <c r="N94" s="133"/>
      <c r="O94" s="191">
        <f t="shared" si="13"/>
        <v>5</v>
      </c>
      <c r="P94" s="203">
        <f t="shared" si="14"/>
        <v>1.25</v>
      </c>
    </row>
    <row r="95" spans="1:16" s="197" customFormat="1" ht="11.25" customHeight="1">
      <c r="A95" s="130"/>
      <c r="B95" s="131" t="s">
        <v>143</v>
      </c>
      <c r="C95" s="64"/>
      <c r="D95" s="201"/>
      <c r="E95" s="201"/>
      <c r="F95" s="202"/>
      <c r="G95" s="126">
        <v>5</v>
      </c>
      <c r="H95" s="127"/>
      <c r="I95" s="126"/>
      <c r="J95" s="132"/>
      <c r="K95" s="126"/>
      <c r="L95" s="127"/>
      <c r="M95" s="126"/>
      <c r="N95" s="133"/>
      <c r="O95" s="191">
        <f t="shared" si="13"/>
        <v>5</v>
      </c>
      <c r="P95" s="203">
        <f t="shared" si="14"/>
        <v>1.25</v>
      </c>
    </row>
    <row r="96" spans="1:16" s="197" customFormat="1" ht="11.25" customHeight="1">
      <c r="A96" s="130"/>
      <c r="B96" s="65" t="s">
        <v>144</v>
      </c>
      <c r="C96" s="64"/>
      <c r="D96" s="201"/>
      <c r="E96" s="201"/>
      <c r="F96" s="202"/>
      <c r="G96" s="126">
        <v>4</v>
      </c>
      <c r="H96" s="127"/>
      <c r="I96" s="126"/>
      <c r="J96" s="132"/>
      <c r="K96" s="126"/>
      <c r="L96" s="127"/>
      <c r="M96" s="126"/>
      <c r="N96" s="133"/>
      <c r="O96" s="191">
        <f t="shared" si="13"/>
        <v>4</v>
      </c>
      <c r="P96" s="203">
        <f t="shared" si="14"/>
        <v>1</v>
      </c>
    </row>
    <row r="97" spans="1:16" s="30" customFormat="1">
      <c r="A97" s="130"/>
      <c r="B97" s="65"/>
      <c r="C97" s="64"/>
      <c r="D97" s="52"/>
      <c r="E97" s="52"/>
      <c r="F97" s="53"/>
      <c r="G97" s="136"/>
      <c r="H97" s="137"/>
      <c r="I97" s="134"/>
      <c r="J97" s="1"/>
      <c r="K97" s="134"/>
      <c r="L97" s="111"/>
      <c r="M97" s="134"/>
      <c r="N97" s="1"/>
      <c r="O97" s="129">
        <f t="shared" ref="O97" si="15">SUM(F97:N97)</f>
        <v>0</v>
      </c>
      <c r="P97" s="37">
        <f t="shared" ref="P97" si="16">(F97*$F$3)+(G97*$G$3)+(H97*$H$3)+(I97*$I$3)+(J97*$J$3)+(K97*$K$3)+(L97*$L$3)+(M97*$M$3)+(N97*$N$3)</f>
        <v>0</v>
      </c>
    </row>
    <row r="98" spans="1:16" ht="12" thickBot="1">
      <c r="A98" s="38"/>
      <c r="B98" s="39"/>
      <c r="C98" s="43">
        <f t="shared" ref="C98:P98" si="17">SUM(C54:C97)</f>
        <v>0</v>
      </c>
      <c r="D98" s="43">
        <f t="shared" si="17"/>
        <v>0</v>
      </c>
      <c r="E98" s="43">
        <f t="shared" si="17"/>
        <v>2</v>
      </c>
      <c r="F98" s="43">
        <f t="shared" si="17"/>
        <v>2880</v>
      </c>
      <c r="G98" s="43">
        <f t="shared" si="17"/>
        <v>608</v>
      </c>
      <c r="H98" s="43">
        <f t="shared" si="17"/>
        <v>0</v>
      </c>
      <c r="I98" s="43">
        <f t="shared" si="17"/>
        <v>63</v>
      </c>
      <c r="J98" s="43">
        <f t="shared" si="17"/>
        <v>0</v>
      </c>
      <c r="K98" s="43">
        <f t="shared" si="17"/>
        <v>54</v>
      </c>
      <c r="L98" s="43">
        <f t="shared" si="17"/>
        <v>0</v>
      </c>
      <c r="M98" s="43">
        <f t="shared" si="17"/>
        <v>0</v>
      </c>
      <c r="N98" s="43">
        <f t="shared" si="17"/>
        <v>191</v>
      </c>
      <c r="O98" s="44">
        <f t="shared" si="17"/>
        <v>3796</v>
      </c>
      <c r="P98" s="45">
        <f t="shared" si="17"/>
        <v>907.5</v>
      </c>
    </row>
    <row r="99" spans="1:16">
      <c r="G99" s="42"/>
    </row>
    <row r="100" spans="1:16">
      <c r="G100" s="42"/>
    </row>
    <row r="101" spans="1:16" ht="12" thickBot="1">
      <c r="B101" s="33" t="s">
        <v>73</v>
      </c>
      <c r="C101" s="33"/>
      <c r="D101" s="33"/>
      <c r="E101" s="33"/>
      <c r="F101" s="34"/>
      <c r="G101" s="34"/>
      <c r="H101" s="34"/>
      <c r="I101" s="34"/>
      <c r="J101" s="34"/>
      <c r="K101" s="34"/>
      <c r="L101" s="34"/>
      <c r="M101" s="34"/>
      <c r="N101" s="34"/>
      <c r="O101" s="35"/>
      <c r="P101" s="35"/>
    </row>
    <row r="102" spans="1:16" s="30" customFormat="1">
      <c r="A102" s="130"/>
      <c r="B102" s="131" t="s">
        <v>156</v>
      </c>
      <c r="C102" s="64"/>
      <c r="D102" s="52"/>
      <c r="E102" s="52"/>
      <c r="F102" s="53"/>
      <c r="G102" s="126"/>
      <c r="H102" s="127"/>
      <c r="I102" s="126"/>
      <c r="J102" s="132"/>
      <c r="K102" s="126">
        <v>1</v>
      </c>
      <c r="L102" s="127"/>
      <c r="M102" s="126">
        <v>1</v>
      </c>
      <c r="N102" s="133"/>
      <c r="O102" s="128">
        <f t="shared" ref="O102:O104" si="18">SUM(F102:N102)</f>
        <v>2</v>
      </c>
      <c r="P102" s="37">
        <f t="shared" ref="P102:P104" si="19">(F102*$F$3)+(G102*$G$3)+(H102*$H$3)+(I102*$I$3)+(J102*$J$3)+(K102*$K$3)+(L102*$L$3)+(M102*$M$3)+(N102*$N$3)</f>
        <v>3</v>
      </c>
    </row>
    <row r="103" spans="1:16" s="30" customFormat="1">
      <c r="A103" s="130"/>
      <c r="B103" s="65" t="s">
        <v>157</v>
      </c>
      <c r="C103" s="64"/>
      <c r="D103" s="52"/>
      <c r="E103" s="52"/>
      <c r="F103" s="53">
        <v>8</v>
      </c>
      <c r="G103" s="126"/>
      <c r="H103" s="127"/>
      <c r="I103" s="126"/>
      <c r="J103" s="132"/>
      <c r="K103" s="126"/>
      <c r="L103" s="127"/>
      <c r="M103" s="126"/>
      <c r="N103" s="133"/>
      <c r="O103" s="128">
        <f t="shared" si="18"/>
        <v>8</v>
      </c>
      <c r="P103" s="37">
        <f t="shared" si="19"/>
        <v>0.8</v>
      </c>
    </row>
    <row r="104" spans="1:16" s="30" customFormat="1" ht="12.75" customHeight="1">
      <c r="A104" s="130"/>
      <c r="B104" s="65"/>
      <c r="C104" s="64"/>
      <c r="D104" s="52"/>
      <c r="E104" s="52"/>
      <c r="F104" s="53"/>
      <c r="G104" s="136"/>
      <c r="H104" s="137"/>
      <c r="I104" s="134"/>
      <c r="J104" s="1"/>
      <c r="K104" s="134"/>
      <c r="L104" s="111"/>
      <c r="M104" s="134"/>
      <c r="N104" s="1"/>
      <c r="O104" s="129">
        <f t="shared" si="18"/>
        <v>0</v>
      </c>
      <c r="P104" s="37">
        <f t="shared" si="19"/>
        <v>0</v>
      </c>
    </row>
    <row r="105" spans="1:16" ht="12" thickBot="1">
      <c r="A105" s="38"/>
      <c r="B105" s="39" t="s">
        <v>21</v>
      </c>
      <c r="C105" s="39">
        <f t="shared" ref="C105:P105" si="20">SUM(C102:C104)</f>
        <v>0</v>
      </c>
      <c r="D105" s="39">
        <f t="shared" si="20"/>
        <v>0</v>
      </c>
      <c r="E105" s="39">
        <f t="shared" si="20"/>
        <v>0</v>
      </c>
      <c r="F105" s="39">
        <f t="shared" si="20"/>
        <v>8</v>
      </c>
      <c r="G105" s="135">
        <f t="shared" si="20"/>
        <v>0</v>
      </c>
      <c r="H105" s="135">
        <f t="shared" si="20"/>
        <v>0</v>
      </c>
      <c r="I105" s="43">
        <f t="shared" si="20"/>
        <v>0</v>
      </c>
      <c r="J105" s="43">
        <f t="shared" si="20"/>
        <v>0</v>
      </c>
      <c r="K105" s="43">
        <f t="shared" si="20"/>
        <v>1</v>
      </c>
      <c r="L105" s="43">
        <f t="shared" si="20"/>
        <v>0</v>
      </c>
      <c r="M105" s="43">
        <f t="shared" si="20"/>
        <v>1</v>
      </c>
      <c r="N105" s="43">
        <f t="shared" si="20"/>
        <v>0</v>
      </c>
      <c r="O105" s="44">
        <f t="shared" si="20"/>
        <v>10</v>
      </c>
      <c r="P105" s="45">
        <f t="shared" si="20"/>
        <v>3.8</v>
      </c>
    </row>
    <row r="106" spans="1:16">
      <c r="A106" s="38"/>
      <c r="B106" s="54"/>
      <c r="C106" s="54"/>
      <c r="D106" s="54"/>
      <c r="E106" s="54"/>
      <c r="F106" s="54"/>
      <c r="G106" s="55"/>
      <c r="H106" s="55"/>
      <c r="I106" s="55"/>
      <c r="J106" s="55"/>
      <c r="K106" s="55"/>
      <c r="L106" s="55"/>
      <c r="M106" s="55"/>
      <c r="N106" s="55"/>
      <c r="O106" s="56"/>
      <c r="P106" s="57"/>
    </row>
    <row r="107" spans="1:16" s="196" customFormat="1">
      <c r="G107" s="42"/>
    </row>
    <row r="108" spans="1:16" s="196" customFormat="1" ht="12" thickBot="1">
      <c r="B108" s="198" t="s">
        <v>75</v>
      </c>
      <c r="C108" s="198"/>
      <c r="D108" s="198"/>
      <c r="E108" s="198"/>
      <c r="F108" s="199"/>
      <c r="G108" s="199"/>
      <c r="H108" s="199"/>
      <c r="I108" s="199"/>
      <c r="J108" s="199"/>
      <c r="K108" s="199"/>
      <c r="L108" s="199"/>
      <c r="M108" s="199"/>
      <c r="N108" s="199"/>
      <c r="O108" s="200"/>
      <c r="P108" s="200"/>
    </row>
    <row r="109" spans="1:16" s="197" customFormat="1">
      <c r="A109" s="130"/>
      <c r="B109" s="131" t="s">
        <v>160</v>
      </c>
      <c r="C109" s="64"/>
      <c r="D109" s="201"/>
      <c r="E109" s="201"/>
      <c r="F109" s="202"/>
      <c r="G109" s="126">
        <v>90</v>
      </c>
      <c r="H109" s="127">
        <v>36</v>
      </c>
      <c r="I109" s="126">
        <v>21</v>
      </c>
      <c r="J109" s="132"/>
      <c r="K109" s="126"/>
      <c r="L109" s="127">
        <v>3</v>
      </c>
      <c r="M109" s="126"/>
      <c r="N109" s="133">
        <v>130</v>
      </c>
      <c r="O109" s="128">
        <f t="shared" ref="O109:O138" si="21">SUM(F109:N109)</f>
        <v>280</v>
      </c>
      <c r="P109" s="203">
        <f t="shared" ref="P109:P138" si="22">(F109*$F$3)+(G109*$G$3)+(H109*$H$3)+(I109*$I$3)+(J109*$J$3)+(K109*$K$3)+(L109*$L$3)+(M109*$M$3)+(N109*$N$3)</f>
        <v>305</v>
      </c>
    </row>
    <row r="110" spans="1:16" s="197" customFormat="1">
      <c r="A110" s="130"/>
      <c r="B110" s="65" t="s">
        <v>161</v>
      </c>
      <c r="C110" s="64"/>
      <c r="D110" s="201"/>
      <c r="E110" s="201">
        <v>1</v>
      </c>
      <c r="F110" s="202"/>
      <c r="G110" s="126">
        <v>223</v>
      </c>
      <c r="H110" s="127"/>
      <c r="I110" s="126">
        <v>102</v>
      </c>
      <c r="J110" s="132">
        <v>1</v>
      </c>
      <c r="K110" s="126"/>
      <c r="L110" s="127">
        <v>24</v>
      </c>
      <c r="M110" s="126"/>
      <c r="N110" s="133">
        <v>57</v>
      </c>
      <c r="O110" s="128">
        <f t="shared" ref="O110:O112" si="23">SUM(F110:N110)</f>
        <v>407</v>
      </c>
      <c r="P110" s="203">
        <f t="shared" ref="P110:P115" si="24">(F110*$F$3)+(G110*$G$3)+(H110*$H$3)+(I110*$I$3)+(J110*$J$3)+(K110*$K$3)+(L110*$L$3)+(M110*$M$3)+(N110*$N$3)</f>
        <v>245.25</v>
      </c>
    </row>
    <row r="111" spans="1:16" s="197" customFormat="1">
      <c r="A111" s="130"/>
      <c r="B111" s="131" t="s">
        <v>162</v>
      </c>
      <c r="C111" s="64"/>
      <c r="D111" s="201"/>
      <c r="E111" s="201"/>
      <c r="F111" s="202"/>
      <c r="G111" s="126">
        <v>723</v>
      </c>
      <c r="H111" s="127">
        <v>5</v>
      </c>
      <c r="I111" s="126">
        <v>4</v>
      </c>
      <c r="J111" s="132"/>
      <c r="K111" s="126"/>
      <c r="L111" s="127"/>
      <c r="M111" s="126"/>
      <c r="N111" s="133">
        <v>8</v>
      </c>
      <c r="O111" s="128">
        <f t="shared" si="23"/>
        <v>740</v>
      </c>
      <c r="P111" s="203">
        <f t="shared" si="24"/>
        <v>200</v>
      </c>
    </row>
    <row r="112" spans="1:16" s="197" customFormat="1">
      <c r="A112" s="130"/>
      <c r="B112" s="65" t="s">
        <v>163</v>
      </c>
      <c r="C112" s="64"/>
      <c r="D112" s="201"/>
      <c r="E112" s="201">
        <v>1</v>
      </c>
      <c r="F112" s="202"/>
      <c r="G112" s="126">
        <v>250</v>
      </c>
      <c r="H112" s="127"/>
      <c r="I112" s="126">
        <v>32</v>
      </c>
      <c r="J112" s="132"/>
      <c r="K112" s="126"/>
      <c r="L112" s="127"/>
      <c r="M112" s="126"/>
      <c r="N112" s="133">
        <v>38</v>
      </c>
      <c r="O112" s="128">
        <f t="shared" si="23"/>
        <v>320</v>
      </c>
      <c r="P112" s="203">
        <f t="shared" si="24"/>
        <v>154.5</v>
      </c>
    </row>
    <row r="113" spans="1:16" s="197" customFormat="1">
      <c r="A113" s="130"/>
      <c r="B113" s="131" t="s">
        <v>164</v>
      </c>
      <c r="C113" s="64"/>
      <c r="D113" s="201">
        <v>1</v>
      </c>
      <c r="E113" s="201">
        <v>1</v>
      </c>
      <c r="F113" s="202"/>
      <c r="G113" s="126">
        <v>15</v>
      </c>
      <c r="H113" s="127">
        <v>15</v>
      </c>
      <c r="I113" s="126">
        <v>2</v>
      </c>
      <c r="J113" s="132"/>
      <c r="K113" s="126">
        <v>2</v>
      </c>
      <c r="L113" s="127">
        <v>15</v>
      </c>
      <c r="M113" s="126"/>
      <c r="N113" s="133">
        <v>35</v>
      </c>
      <c r="O113" s="128">
        <f t="shared" ref="O113:O115" si="25">SUM(F113:N113)</f>
        <v>84</v>
      </c>
      <c r="P113" s="203">
        <f t="shared" si="24"/>
        <v>95.5</v>
      </c>
    </row>
    <row r="114" spans="1:16" s="197" customFormat="1">
      <c r="A114" s="130"/>
      <c r="B114" s="65" t="s">
        <v>165</v>
      </c>
      <c r="C114" s="64"/>
      <c r="D114" s="201"/>
      <c r="E114" s="201"/>
      <c r="F114" s="202"/>
      <c r="G114" s="126">
        <v>169</v>
      </c>
      <c r="H114" s="127"/>
      <c r="I114" s="126">
        <v>46</v>
      </c>
      <c r="J114" s="132"/>
      <c r="K114" s="126"/>
      <c r="L114" s="127"/>
      <c r="M114" s="126"/>
      <c r="N114" s="133">
        <v>6</v>
      </c>
      <c r="O114" s="128">
        <f t="shared" si="25"/>
        <v>221</v>
      </c>
      <c r="P114" s="203">
        <f t="shared" si="24"/>
        <v>77.25</v>
      </c>
    </row>
    <row r="115" spans="1:16" s="197" customFormat="1">
      <c r="A115" s="130"/>
      <c r="B115" s="131" t="s">
        <v>166</v>
      </c>
      <c r="C115" s="64"/>
      <c r="D115" s="201"/>
      <c r="E115" s="201"/>
      <c r="F115" s="202"/>
      <c r="G115" s="126">
        <v>41</v>
      </c>
      <c r="H115" s="127">
        <v>9</v>
      </c>
      <c r="I115" s="126">
        <v>17</v>
      </c>
      <c r="J115" s="132"/>
      <c r="K115" s="126"/>
      <c r="L115" s="127"/>
      <c r="M115" s="126"/>
      <c r="N115" s="133">
        <v>28</v>
      </c>
      <c r="O115" s="128">
        <f t="shared" si="25"/>
        <v>95</v>
      </c>
      <c r="P115" s="203">
        <f t="shared" si="24"/>
        <v>77</v>
      </c>
    </row>
    <row r="116" spans="1:16" s="197" customFormat="1">
      <c r="A116" s="130"/>
      <c r="B116" s="65" t="s">
        <v>167</v>
      </c>
      <c r="C116" s="64"/>
      <c r="D116" s="201"/>
      <c r="E116" s="201"/>
      <c r="F116" s="202">
        <v>536</v>
      </c>
      <c r="G116" s="126"/>
      <c r="H116" s="127"/>
      <c r="I116" s="126"/>
      <c r="J116" s="132"/>
      <c r="K116" s="126"/>
      <c r="L116" s="127"/>
      <c r="M116" s="126"/>
      <c r="N116" s="133"/>
      <c r="O116" s="128">
        <f t="shared" si="21"/>
        <v>536</v>
      </c>
      <c r="P116" s="203">
        <f t="shared" si="22"/>
        <v>53.6</v>
      </c>
    </row>
    <row r="117" spans="1:16" s="197" customFormat="1">
      <c r="A117" s="130"/>
      <c r="B117" s="131" t="s">
        <v>168</v>
      </c>
      <c r="C117" s="64"/>
      <c r="D117" s="201"/>
      <c r="E117" s="201"/>
      <c r="F117" s="202"/>
      <c r="G117" s="126"/>
      <c r="H117" s="127"/>
      <c r="I117" s="126">
        <v>75</v>
      </c>
      <c r="J117" s="132"/>
      <c r="K117" s="126"/>
      <c r="L117" s="127"/>
      <c r="M117" s="126"/>
      <c r="N117" s="133"/>
      <c r="O117" s="128">
        <f t="shared" si="21"/>
        <v>75</v>
      </c>
      <c r="P117" s="203">
        <f t="shared" si="22"/>
        <v>37.5</v>
      </c>
    </row>
    <row r="118" spans="1:16" s="197" customFormat="1">
      <c r="A118" s="130"/>
      <c r="B118" s="65" t="s">
        <v>169</v>
      </c>
      <c r="C118" s="64"/>
      <c r="D118" s="201"/>
      <c r="E118" s="201"/>
      <c r="F118" s="202"/>
      <c r="G118" s="126">
        <v>90</v>
      </c>
      <c r="H118" s="127"/>
      <c r="I118" s="126">
        <v>10</v>
      </c>
      <c r="J118" s="132"/>
      <c r="K118" s="126"/>
      <c r="L118" s="127"/>
      <c r="M118" s="126"/>
      <c r="N118" s="133"/>
      <c r="O118" s="128">
        <f t="shared" si="21"/>
        <v>100</v>
      </c>
      <c r="P118" s="203">
        <f t="shared" si="22"/>
        <v>27.5</v>
      </c>
    </row>
    <row r="119" spans="1:16" s="197" customFormat="1">
      <c r="A119" s="130"/>
      <c r="B119" s="131" t="s">
        <v>170</v>
      </c>
      <c r="C119" s="64"/>
      <c r="D119" s="201"/>
      <c r="E119" s="201"/>
      <c r="F119" s="202">
        <v>2</v>
      </c>
      <c r="G119" s="126">
        <v>70</v>
      </c>
      <c r="H119" s="127"/>
      <c r="I119" s="126"/>
      <c r="J119" s="132"/>
      <c r="K119" s="126"/>
      <c r="L119" s="127"/>
      <c r="M119" s="126"/>
      <c r="N119" s="133">
        <v>1</v>
      </c>
      <c r="O119" s="128">
        <f t="shared" ref="O119:O121" si="26">SUM(F119:N119)</f>
        <v>73</v>
      </c>
      <c r="P119" s="203">
        <f t="shared" ref="P119:P134" si="27">(F119*$F$3)+(G119*$G$3)+(H119*$H$3)+(I119*$I$3)+(J119*$J$3)+(K119*$K$3)+(L119*$L$3)+(M119*$M$3)+(N119*$N$3)</f>
        <v>19.7</v>
      </c>
    </row>
    <row r="120" spans="1:16" s="197" customFormat="1">
      <c r="A120" s="130"/>
      <c r="B120" s="65" t="s">
        <v>171</v>
      </c>
      <c r="C120" s="64"/>
      <c r="D120" s="201"/>
      <c r="E120" s="201"/>
      <c r="F120" s="202"/>
      <c r="G120" s="126">
        <v>21</v>
      </c>
      <c r="H120" s="127"/>
      <c r="I120" s="126">
        <v>8</v>
      </c>
      <c r="J120" s="132"/>
      <c r="K120" s="126"/>
      <c r="L120" s="127"/>
      <c r="M120" s="126"/>
      <c r="N120" s="133">
        <v>4</v>
      </c>
      <c r="O120" s="128">
        <f t="shared" si="26"/>
        <v>33</v>
      </c>
      <c r="P120" s="203">
        <f t="shared" si="27"/>
        <v>17.25</v>
      </c>
    </row>
    <row r="121" spans="1:16" s="197" customFormat="1">
      <c r="A121" s="130"/>
      <c r="B121" s="131" t="s">
        <v>172</v>
      </c>
      <c r="C121" s="64"/>
      <c r="D121" s="201"/>
      <c r="E121" s="201"/>
      <c r="F121" s="202"/>
      <c r="G121" s="126">
        <v>50</v>
      </c>
      <c r="H121" s="127"/>
      <c r="I121" s="126"/>
      <c r="J121" s="132"/>
      <c r="K121" s="126"/>
      <c r="L121" s="127"/>
      <c r="M121" s="126"/>
      <c r="N121" s="133">
        <v>1</v>
      </c>
      <c r="O121" s="128">
        <f t="shared" si="26"/>
        <v>51</v>
      </c>
      <c r="P121" s="203">
        <f t="shared" si="27"/>
        <v>14.5</v>
      </c>
    </row>
    <row r="122" spans="1:16" s="197" customFormat="1">
      <c r="A122" s="130"/>
      <c r="B122" s="65" t="s">
        <v>173</v>
      </c>
      <c r="C122" s="64"/>
      <c r="D122" s="201"/>
      <c r="E122" s="201"/>
      <c r="F122" s="202"/>
      <c r="G122" s="126">
        <v>24</v>
      </c>
      <c r="H122" s="127"/>
      <c r="I122" s="126">
        <v>1</v>
      </c>
      <c r="J122" s="132"/>
      <c r="K122" s="126"/>
      <c r="L122" s="127"/>
      <c r="M122" s="126"/>
      <c r="N122" s="133">
        <v>4</v>
      </c>
      <c r="O122" s="128">
        <f t="shared" ref="O122" si="28">SUM(F122:N122)</f>
        <v>29</v>
      </c>
      <c r="P122" s="203">
        <f t="shared" si="27"/>
        <v>14.5</v>
      </c>
    </row>
    <row r="123" spans="1:16" s="197" customFormat="1">
      <c r="A123" s="130"/>
      <c r="B123" s="131" t="s">
        <v>174</v>
      </c>
      <c r="C123" s="64"/>
      <c r="D123" s="201"/>
      <c r="E123" s="201"/>
      <c r="F123" s="202"/>
      <c r="G123" s="126">
        <v>40</v>
      </c>
      <c r="H123" s="127"/>
      <c r="I123" s="126">
        <v>2</v>
      </c>
      <c r="J123" s="132"/>
      <c r="K123" s="126"/>
      <c r="L123" s="127"/>
      <c r="M123" s="126"/>
      <c r="N123" s="133">
        <v>1</v>
      </c>
      <c r="O123" s="128">
        <f t="shared" ref="O123:O125" si="29">SUM(F123:N123)</f>
        <v>43</v>
      </c>
      <c r="P123" s="203">
        <f t="shared" ref="P123:P125" si="30">(F123*$F$3)+(G123*$G$3)+(H123*$H$3)+(I123*$I$3)+(J123*$J$3)+(K123*$K$3)+(L123*$L$3)+(M123*$M$3)+(N123*$N$3)</f>
        <v>13</v>
      </c>
    </row>
    <row r="124" spans="1:16" s="197" customFormat="1">
      <c r="A124" s="130"/>
      <c r="B124" s="65" t="s">
        <v>175</v>
      </c>
      <c r="C124" s="64"/>
      <c r="D124" s="201"/>
      <c r="E124" s="201"/>
      <c r="F124" s="202"/>
      <c r="G124" s="126">
        <v>21</v>
      </c>
      <c r="H124" s="127"/>
      <c r="I124" s="126">
        <v>9</v>
      </c>
      <c r="J124" s="132"/>
      <c r="K124" s="126"/>
      <c r="L124" s="127"/>
      <c r="M124" s="126"/>
      <c r="N124" s="133">
        <v>1</v>
      </c>
      <c r="O124" s="128">
        <f t="shared" si="29"/>
        <v>31</v>
      </c>
      <c r="P124" s="203">
        <f t="shared" si="30"/>
        <v>11.75</v>
      </c>
    </row>
    <row r="125" spans="1:16" s="197" customFormat="1">
      <c r="A125" s="130"/>
      <c r="B125" s="131" t="s">
        <v>176</v>
      </c>
      <c r="C125" s="64"/>
      <c r="D125" s="201"/>
      <c r="E125" s="201"/>
      <c r="F125" s="202"/>
      <c r="G125" s="126">
        <v>12</v>
      </c>
      <c r="H125" s="127"/>
      <c r="I125" s="126">
        <v>3</v>
      </c>
      <c r="J125" s="132"/>
      <c r="K125" s="126"/>
      <c r="L125" s="127">
        <v>2</v>
      </c>
      <c r="M125" s="126"/>
      <c r="N125" s="133">
        <v>2</v>
      </c>
      <c r="O125" s="128">
        <f t="shared" si="29"/>
        <v>19</v>
      </c>
      <c r="P125" s="203">
        <f t="shared" si="30"/>
        <v>10.5</v>
      </c>
    </row>
    <row r="126" spans="1:16" s="197" customFormat="1">
      <c r="A126" s="130"/>
      <c r="B126" s="65" t="s">
        <v>177</v>
      </c>
      <c r="C126" s="64"/>
      <c r="D126" s="201"/>
      <c r="E126" s="201"/>
      <c r="F126" s="202"/>
      <c r="G126" s="126">
        <v>5</v>
      </c>
      <c r="H126" s="127"/>
      <c r="I126" s="126"/>
      <c r="J126" s="132"/>
      <c r="K126" s="126">
        <v>1</v>
      </c>
      <c r="L126" s="127"/>
      <c r="M126" s="126"/>
      <c r="N126" s="133">
        <v>4</v>
      </c>
      <c r="O126" s="128">
        <f t="shared" ref="O126:O128" si="31">SUM(F126:N126)</f>
        <v>10</v>
      </c>
      <c r="P126" s="203">
        <f t="shared" si="27"/>
        <v>10.25</v>
      </c>
    </row>
    <row r="127" spans="1:16" s="197" customFormat="1">
      <c r="A127" s="130"/>
      <c r="B127" s="131" t="s">
        <v>178</v>
      </c>
      <c r="C127" s="64"/>
      <c r="D127" s="201"/>
      <c r="E127" s="201"/>
      <c r="F127" s="202"/>
      <c r="G127" s="126">
        <v>14</v>
      </c>
      <c r="H127" s="127"/>
      <c r="I127" s="126">
        <v>3</v>
      </c>
      <c r="J127" s="132"/>
      <c r="K127" s="126"/>
      <c r="L127" s="127">
        <v>1</v>
      </c>
      <c r="M127" s="126"/>
      <c r="N127" s="133">
        <v>2</v>
      </c>
      <c r="O127" s="128">
        <f t="shared" si="31"/>
        <v>20</v>
      </c>
      <c r="P127" s="203">
        <f t="shared" si="27"/>
        <v>10</v>
      </c>
    </row>
    <row r="128" spans="1:16" s="197" customFormat="1">
      <c r="A128" s="130"/>
      <c r="B128" s="65" t="s">
        <v>179</v>
      </c>
      <c r="C128" s="64"/>
      <c r="D128" s="201"/>
      <c r="E128" s="201"/>
      <c r="F128" s="202"/>
      <c r="G128" s="126">
        <v>21</v>
      </c>
      <c r="H128" s="127"/>
      <c r="I128" s="126"/>
      <c r="J128" s="132"/>
      <c r="K128" s="126"/>
      <c r="L128" s="127"/>
      <c r="M128" s="126"/>
      <c r="N128" s="133">
        <v>2</v>
      </c>
      <c r="O128" s="128">
        <f t="shared" si="31"/>
        <v>23</v>
      </c>
      <c r="P128" s="203">
        <f t="shared" si="27"/>
        <v>9.25</v>
      </c>
    </row>
    <row r="129" spans="1:16" s="197" customFormat="1">
      <c r="A129" s="130"/>
      <c r="B129" s="131" t="s">
        <v>180</v>
      </c>
      <c r="C129" s="64"/>
      <c r="D129" s="201"/>
      <c r="E129" s="201"/>
      <c r="F129" s="202"/>
      <c r="G129" s="126">
        <v>14</v>
      </c>
      <c r="H129" s="127">
        <v>3</v>
      </c>
      <c r="I129" s="126">
        <v>1</v>
      </c>
      <c r="J129" s="132"/>
      <c r="K129" s="126"/>
      <c r="L129" s="127"/>
      <c r="M129" s="126">
        <v>1</v>
      </c>
      <c r="N129" s="133"/>
      <c r="O129" s="128">
        <f t="shared" ref="O129:O131" si="32">SUM(F129:N129)</f>
        <v>19</v>
      </c>
      <c r="P129" s="203">
        <f t="shared" si="27"/>
        <v>6.75</v>
      </c>
    </row>
    <row r="130" spans="1:16" s="197" customFormat="1">
      <c r="A130" s="130"/>
      <c r="B130" s="65" t="s">
        <v>181</v>
      </c>
      <c r="C130" s="64"/>
      <c r="D130" s="201"/>
      <c r="E130" s="201"/>
      <c r="F130" s="202"/>
      <c r="G130" s="126">
        <v>1</v>
      </c>
      <c r="H130" s="127"/>
      <c r="I130" s="126"/>
      <c r="J130" s="132"/>
      <c r="K130" s="126"/>
      <c r="L130" s="127">
        <v>2</v>
      </c>
      <c r="M130" s="126"/>
      <c r="N130" s="133">
        <v>2</v>
      </c>
      <c r="O130" s="128">
        <f t="shared" si="32"/>
        <v>5</v>
      </c>
      <c r="P130" s="203">
        <f t="shared" si="27"/>
        <v>6.25</v>
      </c>
    </row>
    <row r="131" spans="1:16" s="197" customFormat="1">
      <c r="A131" s="130"/>
      <c r="B131" s="131" t="s">
        <v>182</v>
      </c>
      <c r="C131" s="64"/>
      <c r="D131" s="201"/>
      <c r="E131" s="201"/>
      <c r="F131" s="202"/>
      <c r="G131" s="126">
        <v>10</v>
      </c>
      <c r="H131" s="127"/>
      <c r="I131" s="126">
        <v>5</v>
      </c>
      <c r="J131" s="132"/>
      <c r="K131" s="126"/>
      <c r="L131" s="127"/>
      <c r="M131" s="126"/>
      <c r="N131" s="133"/>
      <c r="O131" s="128">
        <f t="shared" si="32"/>
        <v>15</v>
      </c>
      <c r="P131" s="203">
        <f t="shared" si="27"/>
        <v>5</v>
      </c>
    </row>
    <row r="132" spans="1:16" s="197" customFormat="1">
      <c r="A132" s="130"/>
      <c r="B132" s="65" t="s">
        <v>183</v>
      </c>
      <c r="C132" s="64"/>
      <c r="D132" s="201"/>
      <c r="E132" s="201"/>
      <c r="F132" s="202"/>
      <c r="G132" s="126">
        <v>15</v>
      </c>
      <c r="H132" s="127"/>
      <c r="I132" s="126">
        <v>2</v>
      </c>
      <c r="J132" s="132"/>
      <c r="K132" s="126"/>
      <c r="L132" s="127"/>
      <c r="M132" s="126"/>
      <c r="N132" s="133"/>
      <c r="O132" s="128">
        <f t="shared" ref="O132:O134" si="33">SUM(F132:N132)</f>
        <v>17</v>
      </c>
      <c r="P132" s="203">
        <f t="shared" si="27"/>
        <v>4.75</v>
      </c>
    </row>
    <row r="133" spans="1:16" s="197" customFormat="1">
      <c r="A133" s="130"/>
      <c r="B133" s="131" t="s">
        <v>184</v>
      </c>
      <c r="C133" s="64"/>
      <c r="D133" s="201"/>
      <c r="E133" s="201"/>
      <c r="F133" s="202"/>
      <c r="G133" s="126">
        <v>7</v>
      </c>
      <c r="H133" s="127"/>
      <c r="I133" s="126"/>
      <c r="J133" s="132"/>
      <c r="K133" s="126"/>
      <c r="L133" s="127"/>
      <c r="M133" s="126"/>
      <c r="N133" s="133">
        <v>1</v>
      </c>
      <c r="O133" s="128">
        <f t="shared" si="33"/>
        <v>8</v>
      </c>
      <c r="P133" s="203">
        <f t="shared" si="27"/>
        <v>3.75</v>
      </c>
    </row>
    <row r="134" spans="1:16" s="197" customFormat="1">
      <c r="A134" s="130"/>
      <c r="B134" s="65" t="s">
        <v>185</v>
      </c>
      <c r="C134" s="64"/>
      <c r="D134" s="201"/>
      <c r="E134" s="201"/>
      <c r="F134" s="202"/>
      <c r="G134" s="126"/>
      <c r="H134" s="127">
        <v>6</v>
      </c>
      <c r="I134" s="126"/>
      <c r="J134" s="132"/>
      <c r="K134" s="126"/>
      <c r="L134" s="127"/>
      <c r="M134" s="126"/>
      <c r="N134" s="133"/>
      <c r="O134" s="128">
        <f t="shared" si="33"/>
        <v>6</v>
      </c>
      <c r="P134" s="203">
        <f t="shared" si="27"/>
        <v>1.5</v>
      </c>
    </row>
    <row r="135" spans="1:16" s="197" customFormat="1">
      <c r="A135" s="130"/>
      <c r="B135" s="131" t="s">
        <v>186</v>
      </c>
      <c r="C135" s="64"/>
      <c r="D135" s="201"/>
      <c r="E135" s="201"/>
      <c r="F135" s="202"/>
      <c r="G135" s="126"/>
      <c r="H135" s="127">
        <v>3</v>
      </c>
      <c r="I135" s="126">
        <v>1</v>
      </c>
      <c r="J135" s="132"/>
      <c r="K135" s="126"/>
      <c r="L135" s="127"/>
      <c r="M135" s="126"/>
      <c r="N135" s="133"/>
      <c r="O135" s="128">
        <f t="shared" ref="O135:O137" si="34">SUM(F135:N135)</f>
        <v>4</v>
      </c>
      <c r="P135" s="203">
        <f t="shared" ref="P135:P137" si="35">(F135*$F$3)+(G135*$G$3)+(H135*$H$3)+(I135*$I$3)+(J135*$J$3)+(K135*$K$3)+(L135*$L$3)+(M135*$M$3)+(N135*$N$3)</f>
        <v>1.25</v>
      </c>
    </row>
    <row r="136" spans="1:16" s="197" customFormat="1">
      <c r="A136" s="130"/>
      <c r="B136" s="65"/>
      <c r="C136" s="64"/>
      <c r="D136" s="201"/>
      <c r="E136" s="201"/>
      <c r="F136" s="202"/>
      <c r="G136" s="126"/>
      <c r="H136" s="127"/>
      <c r="I136" s="126"/>
      <c r="J136" s="132"/>
      <c r="K136" s="126"/>
      <c r="L136" s="127"/>
      <c r="M136" s="126"/>
      <c r="N136" s="133"/>
      <c r="O136" s="128">
        <f t="shared" si="34"/>
        <v>0</v>
      </c>
      <c r="P136" s="203">
        <f t="shared" si="35"/>
        <v>0</v>
      </c>
    </row>
    <row r="137" spans="1:16" s="197" customFormat="1">
      <c r="A137" s="130"/>
      <c r="B137" s="131"/>
      <c r="C137" s="64"/>
      <c r="D137" s="201"/>
      <c r="E137" s="201"/>
      <c r="F137" s="202"/>
      <c r="G137" s="126"/>
      <c r="H137" s="127"/>
      <c r="I137" s="126"/>
      <c r="J137" s="132"/>
      <c r="K137" s="126"/>
      <c r="L137" s="127"/>
      <c r="M137" s="126"/>
      <c r="N137" s="133"/>
      <c r="O137" s="128">
        <f t="shared" si="34"/>
        <v>0</v>
      </c>
      <c r="P137" s="203">
        <f t="shared" si="35"/>
        <v>0</v>
      </c>
    </row>
    <row r="138" spans="1:16" s="197" customFormat="1" ht="12.75" customHeight="1">
      <c r="A138" s="130"/>
      <c r="B138" s="65"/>
      <c r="C138" s="64"/>
      <c r="D138" s="201"/>
      <c r="E138" s="201"/>
      <c r="F138" s="202"/>
      <c r="G138" s="136"/>
      <c r="H138" s="137"/>
      <c r="I138" s="134"/>
      <c r="J138" s="196"/>
      <c r="K138" s="134"/>
      <c r="L138" s="111"/>
      <c r="M138" s="134"/>
      <c r="N138" s="196"/>
      <c r="O138" s="129">
        <f t="shared" si="21"/>
        <v>0</v>
      </c>
      <c r="P138" s="203">
        <f t="shared" si="22"/>
        <v>0</v>
      </c>
    </row>
    <row r="139" spans="1:16" s="196" customFormat="1" ht="12" thickBot="1">
      <c r="A139" s="204"/>
      <c r="B139" s="205" t="s">
        <v>21</v>
      </c>
      <c r="C139" s="205">
        <f t="shared" ref="C139:P139" si="36">SUM(C109:C138)</f>
        <v>0</v>
      </c>
      <c r="D139" s="205">
        <f t="shared" si="36"/>
        <v>1</v>
      </c>
      <c r="E139" s="205">
        <f t="shared" si="36"/>
        <v>3</v>
      </c>
      <c r="F139" s="205">
        <f t="shared" si="36"/>
        <v>538</v>
      </c>
      <c r="G139" s="135">
        <f t="shared" si="36"/>
        <v>1926</v>
      </c>
      <c r="H139" s="135">
        <f t="shared" si="36"/>
        <v>77</v>
      </c>
      <c r="I139" s="43">
        <f t="shared" si="36"/>
        <v>344</v>
      </c>
      <c r="J139" s="43">
        <f t="shared" si="36"/>
        <v>1</v>
      </c>
      <c r="K139" s="43">
        <f t="shared" si="36"/>
        <v>3</v>
      </c>
      <c r="L139" s="43">
        <f t="shared" si="36"/>
        <v>47</v>
      </c>
      <c r="M139" s="43">
        <f t="shared" si="36"/>
        <v>1</v>
      </c>
      <c r="N139" s="43">
        <f t="shared" si="36"/>
        <v>327</v>
      </c>
      <c r="O139" s="44">
        <f t="shared" si="36"/>
        <v>3264</v>
      </c>
      <c r="P139" s="45">
        <f t="shared" si="36"/>
        <v>1433.05</v>
      </c>
    </row>
    <row r="140" spans="1:16" s="196" customFormat="1">
      <c r="A140" s="204"/>
      <c r="B140" s="54"/>
      <c r="C140" s="54"/>
      <c r="D140" s="54"/>
      <c r="E140" s="54"/>
      <c r="F140" s="54"/>
      <c r="G140" s="55"/>
      <c r="H140" s="55"/>
      <c r="I140" s="55"/>
      <c r="J140" s="55"/>
      <c r="K140" s="55"/>
      <c r="L140" s="55"/>
      <c r="M140" s="55"/>
      <c r="N140" s="55"/>
      <c r="O140" s="56"/>
      <c r="P140" s="57"/>
    </row>
    <row r="141" spans="1:16">
      <c r="A141" s="38"/>
      <c r="B141" s="54"/>
      <c r="C141" s="54"/>
      <c r="D141" s="54"/>
      <c r="E141" s="54"/>
      <c r="F141" s="54"/>
      <c r="G141" s="55"/>
      <c r="H141" s="55"/>
      <c r="I141" s="55"/>
      <c r="J141" s="55"/>
      <c r="K141" s="55"/>
      <c r="L141" s="55"/>
      <c r="M141" s="55"/>
      <c r="N141" s="55"/>
      <c r="O141" s="56"/>
      <c r="P141" s="57"/>
    </row>
    <row r="142" spans="1:16" ht="12" thickBot="1">
      <c r="B142" s="33" t="s">
        <v>23</v>
      </c>
      <c r="C142" s="183"/>
      <c r="D142" s="33"/>
      <c r="E142" s="33"/>
      <c r="F142" s="34"/>
      <c r="G142" s="34"/>
      <c r="H142" s="34"/>
      <c r="I142" s="34"/>
      <c r="J142" s="34"/>
      <c r="K142" s="34"/>
      <c r="L142" s="34"/>
      <c r="M142" s="34"/>
      <c r="N142" s="34"/>
      <c r="O142" s="35"/>
      <c r="P142" s="35"/>
    </row>
    <row r="143" spans="1:16" s="182" customFormat="1">
      <c r="A143" s="181"/>
      <c r="B143" s="184" t="s">
        <v>152</v>
      </c>
      <c r="C143" s="185"/>
      <c r="D143" s="185"/>
      <c r="E143" s="185"/>
      <c r="F143" s="186"/>
      <c r="G143" s="187">
        <v>71</v>
      </c>
      <c r="H143" s="188"/>
      <c r="I143" s="189">
        <v>26</v>
      </c>
      <c r="J143" s="188"/>
      <c r="K143" s="187">
        <v>14</v>
      </c>
      <c r="L143" s="190"/>
      <c r="M143" s="187"/>
      <c r="N143" s="188"/>
      <c r="O143" s="191">
        <f>SUM(F143:N143)</f>
        <v>111</v>
      </c>
      <c r="P143" s="192">
        <f>(F143*$F$3)+(G143*$G$3)+(H143*$H$3)+(I143*$I$3)+(J143*$J$3)+(K143*$K$3)+(L143*$L$3)+(M143*$M$3)+(N143*$N$3)</f>
        <v>44.75</v>
      </c>
    </row>
    <row r="144" spans="1:16" s="30" customFormat="1">
      <c r="A144" s="1"/>
      <c r="B144" s="184" t="s">
        <v>153</v>
      </c>
      <c r="C144" s="64"/>
      <c r="D144" s="185"/>
      <c r="E144" s="185"/>
      <c r="F144" s="186"/>
      <c r="G144" s="187">
        <v>68</v>
      </c>
      <c r="H144" s="188"/>
      <c r="I144" s="189">
        <v>42</v>
      </c>
      <c r="J144" s="188"/>
      <c r="K144" s="187">
        <v>2</v>
      </c>
      <c r="L144" s="62"/>
      <c r="M144" s="59"/>
      <c r="N144" s="60"/>
      <c r="O144" s="36">
        <f>SUM(F144:N144)</f>
        <v>112</v>
      </c>
      <c r="P144" s="37">
        <f>(F144*$F$3)+(G144*$G$3)+(H144*$H$3)+(I144*$I$3)+(J144*$J$3)+(K144*$K$3)+(L144*$L$3)+(M144*$M$3)+(N144*$N$3)</f>
        <v>40</v>
      </c>
    </row>
    <row r="145" spans="1:16" s="197" customFormat="1">
      <c r="A145" s="196"/>
      <c r="B145" s="195"/>
      <c r="C145" s="64"/>
      <c r="D145" s="201"/>
      <c r="E145" s="201"/>
      <c r="F145" s="202"/>
      <c r="G145" s="187"/>
      <c r="H145" s="188"/>
      <c r="I145" s="189"/>
      <c r="J145" s="188"/>
      <c r="K145" s="187"/>
      <c r="L145" s="190"/>
      <c r="M145" s="187"/>
      <c r="N145" s="188"/>
      <c r="O145" s="191"/>
      <c r="P145" s="203"/>
    </row>
    <row r="146" spans="1:16" ht="12" thickBot="1">
      <c r="A146" s="38"/>
      <c r="B146" s="39" t="s">
        <v>21</v>
      </c>
      <c r="C146" s="39">
        <f t="shared" ref="C146:D146" si="37">SUM(C144:C144)</f>
        <v>0</v>
      </c>
      <c r="D146" s="39">
        <f t="shared" si="37"/>
        <v>0</v>
      </c>
      <c r="E146" s="44">
        <f t="shared" ref="E146:N146" si="38">SUM(E143:E144)</f>
        <v>0</v>
      </c>
      <c r="F146" s="44">
        <f t="shared" si="38"/>
        <v>0</v>
      </c>
      <c r="G146" s="44">
        <f t="shared" si="38"/>
        <v>139</v>
      </c>
      <c r="H146" s="44">
        <f t="shared" si="38"/>
        <v>0</v>
      </c>
      <c r="I146" s="44">
        <f t="shared" si="38"/>
        <v>68</v>
      </c>
      <c r="J146" s="44">
        <f t="shared" si="38"/>
        <v>0</v>
      </c>
      <c r="K146" s="44">
        <f t="shared" si="38"/>
        <v>16</v>
      </c>
      <c r="L146" s="44">
        <f t="shared" si="38"/>
        <v>0</v>
      </c>
      <c r="M146" s="44">
        <f t="shared" si="38"/>
        <v>0</v>
      </c>
      <c r="N146" s="44">
        <f t="shared" si="38"/>
        <v>0</v>
      </c>
      <c r="O146" s="44">
        <f>SUM(O143:O144)</f>
        <v>223</v>
      </c>
      <c r="P146" s="45">
        <f>SUM(P143:P144)</f>
        <v>84.75</v>
      </c>
    </row>
    <row r="147" spans="1:16">
      <c r="A147" s="38"/>
      <c r="B147" s="54"/>
      <c r="C147" s="54"/>
      <c r="D147" s="54"/>
      <c r="E147" s="54"/>
      <c r="F147" s="54"/>
      <c r="G147" s="55"/>
      <c r="H147" s="55"/>
      <c r="I147" s="55"/>
      <c r="J147" s="55"/>
      <c r="K147" s="55"/>
      <c r="L147" s="55"/>
      <c r="M147" s="55"/>
      <c r="N147" s="55"/>
      <c r="O147" s="56"/>
      <c r="P147" s="57"/>
    </row>
    <row r="148" spans="1:16">
      <c r="A148" s="38"/>
      <c r="B148" s="54"/>
      <c r="C148" s="54"/>
      <c r="D148" s="54"/>
      <c r="E148" s="54"/>
      <c r="F148" s="54"/>
      <c r="G148" s="55"/>
      <c r="H148" s="55"/>
      <c r="I148" s="55"/>
      <c r="J148" s="55"/>
      <c r="K148" s="55"/>
      <c r="L148" s="55"/>
      <c r="M148" s="55"/>
      <c r="N148" s="55"/>
      <c r="O148" s="56"/>
      <c r="P148" s="57"/>
    </row>
    <row r="149" spans="1:16" ht="12" thickBot="1">
      <c r="B149" s="33" t="s">
        <v>63</v>
      </c>
      <c r="C149" s="33"/>
      <c r="D149" s="33"/>
      <c r="E149" s="33"/>
      <c r="F149" s="34"/>
      <c r="G149" s="34"/>
      <c r="H149" s="34"/>
      <c r="I149" s="34"/>
      <c r="J149" s="34"/>
      <c r="K149" s="34"/>
      <c r="L149" s="34"/>
      <c r="M149" s="34"/>
      <c r="N149" s="34"/>
      <c r="O149" s="35"/>
      <c r="P149" s="35"/>
    </row>
    <row r="150" spans="1:16" s="30" customFormat="1" ht="11.25" customHeight="1">
      <c r="A150" s="1"/>
      <c r="B150" s="58" t="s">
        <v>159</v>
      </c>
      <c r="C150" s="51"/>
      <c r="D150" s="160"/>
      <c r="E150" s="160"/>
      <c r="F150" s="161">
        <v>239</v>
      </c>
      <c r="G150" s="162">
        <v>61</v>
      </c>
      <c r="H150" s="163"/>
      <c r="I150" s="164">
        <v>11</v>
      </c>
      <c r="J150" s="163"/>
      <c r="K150" s="162">
        <v>4</v>
      </c>
      <c r="L150" s="165"/>
      <c r="M150" s="162">
        <v>9</v>
      </c>
      <c r="N150" s="163"/>
      <c r="O150" s="36">
        <f t="shared" ref="O150:O152" si="39">SUM(F150:N150)</f>
        <v>324</v>
      </c>
      <c r="P150" s="37">
        <f t="shared" ref="P150:P152" si="40">(F150*$F$3)+(G150*$G$3)+(H150*$H$3)+(I150*$I$3)+(J150*$J$3)+(K150*$K$3)+(L150*$L$3)+(M150*$M$3)+(N150*$N$3)</f>
        <v>66.650000000000006</v>
      </c>
    </row>
    <row r="151" spans="1:16" s="30" customFormat="1" ht="11.25" customHeight="1">
      <c r="A151" s="1"/>
      <c r="B151" s="58"/>
      <c r="C151" s="51"/>
      <c r="D151" s="52"/>
      <c r="E151" s="52"/>
      <c r="F151" s="53"/>
      <c r="G151" s="59"/>
      <c r="H151" s="60"/>
      <c r="I151" s="61"/>
      <c r="J151" s="60"/>
      <c r="K151" s="59"/>
      <c r="L151" s="62"/>
      <c r="M151" s="59"/>
      <c r="N151" s="60"/>
      <c r="O151" s="36">
        <f t="shared" si="39"/>
        <v>0</v>
      </c>
      <c r="P151" s="37">
        <f t="shared" si="40"/>
        <v>0</v>
      </c>
    </row>
    <row r="152" spans="1:16" s="30" customFormat="1" ht="11.25" customHeight="1">
      <c r="A152" s="1"/>
      <c r="B152" s="58"/>
      <c r="C152" s="51"/>
      <c r="D152" s="52"/>
      <c r="E152" s="52"/>
      <c r="F152" s="53"/>
      <c r="G152" s="59"/>
      <c r="H152" s="60"/>
      <c r="I152" s="61"/>
      <c r="J152" s="60"/>
      <c r="K152" s="59"/>
      <c r="L152" s="62"/>
      <c r="M152" s="59"/>
      <c r="N152" s="60"/>
      <c r="O152" s="36">
        <f t="shared" si="39"/>
        <v>0</v>
      </c>
      <c r="P152" s="37">
        <f t="shared" si="40"/>
        <v>0</v>
      </c>
    </row>
    <row r="153" spans="1:16" ht="12" thickBot="1">
      <c r="A153" s="38"/>
      <c r="B153" s="39" t="s">
        <v>21</v>
      </c>
      <c r="C153" s="39">
        <f t="shared" ref="C153:P153" si="41">SUM(C150:C152)</f>
        <v>0</v>
      </c>
      <c r="D153" s="39">
        <f t="shared" si="41"/>
        <v>0</v>
      </c>
      <c r="E153" s="39">
        <f t="shared" si="41"/>
        <v>0</v>
      </c>
      <c r="F153" s="39">
        <f t="shared" si="41"/>
        <v>239</v>
      </c>
      <c r="G153" s="43">
        <f t="shared" si="41"/>
        <v>61</v>
      </c>
      <c r="H153" s="43">
        <f t="shared" si="41"/>
        <v>0</v>
      </c>
      <c r="I153" s="43">
        <f t="shared" si="41"/>
        <v>11</v>
      </c>
      <c r="J153" s="43">
        <f t="shared" si="41"/>
        <v>0</v>
      </c>
      <c r="K153" s="43">
        <f t="shared" si="41"/>
        <v>4</v>
      </c>
      <c r="L153" s="43">
        <f t="shared" si="41"/>
        <v>0</v>
      </c>
      <c r="M153" s="43">
        <f t="shared" si="41"/>
        <v>9</v>
      </c>
      <c r="N153" s="43">
        <f t="shared" si="41"/>
        <v>0</v>
      </c>
      <c r="O153" s="44">
        <f t="shared" si="41"/>
        <v>324</v>
      </c>
      <c r="P153" s="45">
        <f t="shared" si="41"/>
        <v>66.650000000000006</v>
      </c>
    </row>
    <row r="154" spans="1:16" ht="11.25" customHeight="1">
      <c r="A154" s="38"/>
      <c r="B154" s="54"/>
      <c r="C154" s="54"/>
      <c r="D154" s="54"/>
      <c r="E154" s="54"/>
      <c r="F154" s="54"/>
      <c r="G154" s="55"/>
      <c r="H154" s="55"/>
      <c r="I154" s="55"/>
      <c r="J154" s="55"/>
      <c r="K154" s="55"/>
      <c r="L154" s="55"/>
      <c r="M154" s="55"/>
      <c r="N154" s="55"/>
      <c r="O154" s="56"/>
      <c r="P154" s="57"/>
    </row>
    <row r="155" spans="1:16" hidden="1"/>
    <row r="156" spans="1:16" ht="12" hidden="1" thickBot="1">
      <c r="B156" s="33" t="s">
        <v>30</v>
      </c>
      <c r="C156" s="33"/>
      <c r="D156" s="33"/>
      <c r="E156" s="33"/>
      <c r="F156" s="34"/>
      <c r="G156" s="34"/>
      <c r="H156" s="34"/>
      <c r="I156" s="34"/>
      <c r="J156" s="34"/>
      <c r="K156" s="34"/>
      <c r="L156" s="34"/>
      <c r="M156" s="34"/>
      <c r="N156" s="34"/>
      <c r="O156" s="35"/>
      <c r="P156" s="35"/>
    </row>
    <row r="157" spans="1:16" s="30" customFormat="1" ht="11.25" hidden="1" customHeight="1">
      <c r="A157" s="1"/>
      <c r="B157" s="58"/>
      <c r="C157" s="51"/>
      <c r="D157" s="52"/>
      <c r="E157" s="52"/>
      <c r="F157" s="53"/>
      <c r="G157" s="59"/>
      <c r="H157" s="60"/>
      <c r="I157" s="61"/>
      <c r="J157" s="60"/>
      <c r="K157" s="59"/>
      <c r="L157" s="62"/>
      <c r="M157" s="59"/>
      <c r="N157" s="60"/>
      <c r="O157" s="36">
        <f>SUM(F157:N157)</f>
        <v>0</v>
      </c>
      <c r="P157" s="37">
        <f>(F157*$F$3)+(G157*$G$3)+(H157*$H$3)+(I157*$I$3)+(J157*$J$3)+(K157*$K$3)+(L157*$L$3)+(M157*$M$3)+(N157*$N$3)</f>
        <v>0</v>
      </c>
    </row>
    <row r="158" spans="1:16" s="30" customFormat="1" ht="11.25" hidden="1" customHeight="1">
      <c r="A158" s="1"/>
      <c r="B158" s="58"/>
      <c r="C158" s="51"/>
      <c r="D158" s="52"/>
      <c r="E158" s="52"/>
      <c r="F158" s="53"/>
      <c r="G158" s="59"/>
      <c r="H158" s="60"/>
      <c r="I158" s="61"/>
      <c r="J158" s="60"/>
      <c r="K158" s="59"/>
      <c r="L158" s="62"/>
      <c r="M158" s="59"/>
      <c r="N158" s="60"/>
      <c r="O158" s="36">
        <f>SUM(F158:N158)</f>
        <v>0</v>
      </c>
      <c r="P158" s="37">
        <f>(F158*$F$3)+(G158*$G$3)+(H158*$H$3)+(I158*$I$3)+(J158*$J$3)+(K158*$K$3)+(L158*$L$3)+(M158*$M$3)+(N158*$N$3)</f>
        <v>0</v>
      </c>
    </row>
    <row r="159" spans="1:16" ht="12" hidden="1" thickBot="1">
      <c r="A159" s="38"/>
      <c r="B159" s="39" t="s">
        <v>21</v>
      </c>
      <c r="C159" s="39">
        <f t="shared" ref="C159:P159" si="42">SUM(C157:C158)</f>
        <v>0</v>
      </c>
      <c r="D159" s="39">
        <f t="shared" si="42"/>
        <v>0</v>
      </c>
      <c r="E159" s="39">
        <f t="shared" si="42"/>
        <v>0</v>
      </c>
      <c r="F159" s="39">
        <f t="shared" si="42"/>
        <v>0</v>
      </c>
      <c r="G159" s="43">
        <f t="shared" si="42"/>
        <v>0</v>
      </c>
      <c r="H159" s="43">
        <f t="shared" si="42"/>
        <v>0</v>
      </c>
      <c r="I159" s="43">
        <f t="shared" si="42"/>
        <v>0</v>
      </c>
      <c r="J159" s="43">
        <f t="shared" si="42"/>
        <v>0</v>
      </c>
      <c r="K159" s="43">
        <f t="shared" si="42"/>
        <v>0</v>
      </c>
      <c r="L159" s="43">
        <f t="shared" si="42"/>
        <v>0</v>
      </c>
      <c r="M159" s="43">
        <f t="shared" si="42"/>
        <v>0</v>
      </c>
      <c r="N159" s="43">
        <f t="shared" si="42"/>
        <v>0</v>
      </c>
      <c r="O159" s="44">
        <f t="shared" si="42"/>
        <v>0</v>
      </c>
      <c r="P159" s="45">
        <f t="shared" si="42"/>
        <v>0</v>
      </c>
    </row>
    <row r="160" spans="1:16" ht="11.25" hidden="1" customHeight="1">
      <c r="A160" s="38"/>
      <c r="B160" s="54"/>
      <c r="C160" s="54"/>
      <c r="D160" s="54"/>
      <c r="E160" s="54"/>
      <c r="F160" s="54"/>
      <c r="G160" s="55"/>
      <c r="H160" s="55"/>
      <c r="I160" s="55"/>
      <c r="J160" s="55"/>
      <c r="K160" s="55"/>
      <c r="L160" s="55"/>
      <c r="M160" s="55"/>
      <c r="N160" s="55"/>
      <c r="O160" s="56"/>
      <c r="P160" s="57"/>
    </row>
    <row r="161" spans="1:16" s="193" customFormat="1"/>
    <row r="162" spans="1:16" s="193" customFormat="1" ht="12" thickBot="1">
      <c r="B162" s="183" t="s">
        <v>74</v>
      </c>
      <c r="C162" s="183"/>
      <c r="D162" s="183"/>
      <c r="E162" s="183"/>
      <c r="F162" s="34"/>
      <c r="G162" s="34"/>
      <c r="H162" s="34"/>
      <c r="I162" s="34"/>
      <c r="J162" s="34"/>
      <c r="K162" s="34"/>
      <c r="L162" s="34"/>
      <c r="M162" s="34"/>
      <c r="N162" s="34"/>
      <c r="O162" s="35"/>
      <c r="P162" s="35"/>
    </row>
    <row r="163" spans="1:16" s="194" customFormat="1">
      <c r="A163" s="193"/>
      <c r="B163" s="195" t="s">
        <v>89</v>
      </c>
      <c r="C163" s="63"/>
      <c r="D163" s="185"/>
      <c r="E163" s="185"/>
      <c r="F163" s="186">
        <v>800</v>
      </c>
      <c r="G163" s="187"/>
      <c r="H163" s="188"/>
      <c r="I163" s="189"/>
      <c r="J163" s="188"/>
      <c r="K163" s="187"/>
      <c r="L163" s="190"/>
      <c r="M163" s="187"/>
      <c r="N163" s="188"/>
      <c r="O163" s="191">
        <f t="shared" ref="O163:O170" si="43">SUM(F163:N163)</f>
        <v>800</v>
      </c>
      <c r="P163" s="192">
        <f t="shared" ref="P163:P170" si="44">(F163*$F$3)+(G163*$G$3)+(H163*$H$3)+(I163*$I$3)+(J163*$J$3)+(K163*$K$3)+(L163*$L$3)+(M163*$M$3)+(N163*$N$3)</f>
        <v>80</v>
      </c>
    </row>
    <row r="164" spans="1:16" s="194" customFormat="1">
      <c r="A164" s="193"/>
      <c r="B164" s="195" t="s">
        <v>90</v>
      </c>
      <c r="C164" s="51"/>
      <c r="D164" s="185"/>
      <c r="E164" s="185"/>
      <c r="F164" s="186"/>
      <c r="G164" s="187">
        <v>38</v>
      </c>
      <c r="H164" s="188"/>
      <c r="I164" s="189">
        <v>10</v>
      </c>
      <c r="J164" s="188"/>
      <c r="K164" s="187">
        <v>5</v>
      </c>
      <c r="L164" s="190"/>
      <c r="M164" s="187"/>
      <c r="N164" s="188">
        <v>2</v>
      </c>
      <c r="O164" s="191">
        <f t="shared" si="43"/>
        <v>55</v>
      </c>
      <c r="P164" s="192">
        <f t="shared" si="44"/>
        <v>23.5</v>
      </c>
    </row>
    <row r="165" spans="1:16" s="194" customFormat="1">
      <c r="A165" s="193"/>
      <c r="B165" s="195" t="s">
        <v>91</v>
      </c>
      <c r="C165" s="51"/>
      <c r="D165" s="185"/>
      <c r="E165" s="185"/>
      <c r="F165" s="186"/>
      <c r="G165" s="187">
        <v>35</v>
      </c>
      <c r="H165" s="188"/>
      <c r="I165" s="189">
        <v>5</v>
      </c>
      <c r="J165" s="188"/>
      <c r="K165" s="187">
        <v>5</v>
      </c>
      <c r="L165" s="190"/>
      <c r="M165" s="187"/>
      <c r="N165" s="188">
        <v>36</v>
      </c>
      <c r="O165" s="191">
        <f t="shared" si="43"/>
        <v>81</v>
      </c>
      <c r="P165" s="192">
        <f t="shared" si="44"/>
        <v>88.25</v>
      </c>
    </row>
    <row r="166" spans="1:16" s="194" customFormat="1">
      <c r="A166" s="193"/>
      <c r="B166" s="195" t="s">
        <v>92</v>
      </c>
      <c r="C166" s="51"/>
      <c r="D166" s="185"/>
      <c r="E166" s="185"/>
      <c r="F166" s="186"/>
      <c r="G166" s="187">
        <v>2</v>
      </c>
      <c r="H166" s="188"/>
      <c r="I166" s="189">
        <v>2</v>
      </c>
      <c r="J166" s="188"/>
      <c r="K166" s="187"/>
      <c r="L166" s="190"/>
      <c r="M166" s="187"/>
      <c r="N166" s="188">
        <v>2</v>
      </c>
      <c r="O166" s="191">
        <f t="shared" si="43"/>
        <v>6</v>
      </c>
      <c r="P166" s="192">
        <f t="shared" si="44"/>
        <v>5.5</v>
      </c>
    </row>
    <row r="167" spans="1:16" s="194" customFormat="1">
      <c r="A167" s="193"/>
      <c r="B167" s="195" t="s">
        <v>93</v>
      </c>
      <c r="C167" s="51"/>
      <c r="D167" s="185"/>
      <c r="E167" s="185"/>
      <c r="F167" s="186"/>
      <c r="G167" s="187">
        <v>10</v>
      </c>
      <c r="H167" s="188"/>
      <c r="I167" s="189">
        <v>2</v>
      </c>
      <c r="J167" s="188"/>
      <c r="K167" s="187">
        <v>1</v>
      </c>
      <c r="L167" s="190"/>
      <c r="M167" s="187"/>
      <c r="N167" s="188">
        <v>1</v>
      </c>
      <c r="O167" s="191">
        <f t="shared" si="43"/>
        <v>14</v>
      </c>
      <c r="P167" s="192">
        <f t="shared" si="44"/>
        <v>6.5</v>
      </c>
    </row>
    <row r="168" spans="1:16" s="194" customFormat="1">
      <c r="A168" s="193"/>
      <c r="B168" s="195" t="s">
        <v>94</v>
      </c>
      <c r="C168" s="51"/>
      <c r="D168" s="185"/>
      <c r="E168" s="185"/>
      <c r="F168" s="186"/>
      <c r="G168" s="187">
        <v>2</v>
      </c>
      <c r="H168" s="188"/>
      <c r="I168" s="189">
        <v>1</v>
      </c>
      <c r="J168" s="188"/>
      <c r="K168" s="187">
        <v>5</v>
      </c>
      <c r="L168" s="190"/>
      <c r="M168" s="187"/>
      <c r="N168" s="188">
        <v>2</v>
      </c>
      <c r="O168" s="191">
        <f t="shared" si="43"/>
        <v>10</v>
      </c>
      <c r="P168" s="192">
        <f t="shared" si="44"/>
        <v>10</v>
      </c>
    </row>
    <row r="169" spans="1:16" s="194" customFormat="1">
      <c r="A169" s="193"/>
      <c r="B169" s="195" t="s">
        <v>95</v>
      </c>
      <c r="C169" s="51"/>
      <c r="D169" s="185"/>
      <c r="E169" s="185"/>
      <c r="F169" s="186"/>
      <c r="G169" s="187">
        <v>10</v>
      </c>
      <c r="H169" s="188"/>
      <c r="I169" s="189">
        <v>1</v>
      </c>
      <c r="J169" s="188"/>
      <c r="K169" s="187">
        <v>1</v>
      </c>
      <c r="L169" s="190"/>
      <c r="M169" s="187"/>
      <c r="N169" s="188">
        <v>1</v>
      </c>
      <c r="O169" s="191">
        <f t="shared" si="43"/>
        <v>13</v>
      </c>
      <c r="P169" s="192">
        <f t="shared" si="44"/>
        <v>6</v>
      </c>
    </row>
    <row r="170" spans="1:16" s="194" customFormat="1">
      <c r="A170" s="193"/>
      <c r="B170" s="195"/>
      <c r="C170" s="51"/>
      <c r="D170" s="185"/>
      <c r="E170" s="185"/>
      <c r="F170" s="186"/>
      <c r="G170" s="187"/>
      <c r="H170" s="188"/>
      <c r="I170" s="189"/>
      <c r="J170" s="188"/>
      <c r="K170" s="187"/>
      <c r="L170" s="190"/>
      <c r="M170" s="187"/>
      <c r="N170" s="188"/>
      <c r="O170" s="191">
        <f t="shared" si="43"/>
        <v>0</v>
      </c>
      <c r="P170" s="192">
        <f t="shared" si="44"/>
        <v>0</v>
      </c>
    </row>
    <row r="171" spans="1:16" s="193" customFormat="1" ht="12" thickBot="1">
      <c r="A171" s="38"/>
      <c r="B171" s="39" t="s">
        <v>21</v>
      </c>
      <c r="C171" s="39">
        <f>SUM(C170:C170)</f>
        <v>0</v>
      </c>
      <c r="D171" s="39">
        <f t="shared" ref="D171:P171" si="45">SUM(D163:D170)</f>
        <v>0</v>
      </c>
      <c r="E171" s="39">
        <f t="shared" si="45"/>
        <v>0</v>
      </c>
      <c r="F171" s="39">
        <f t="shared" si="45"/>
        <v>800</v>
      </c>
      <c r="G171" s="43">
        <f t="shared" si="45"/>
        <v>97</v>
      </c>
      <c r="H171" s="43">
        <f t="shared" si="45"/>
        <v>0</v>
      </c>
      <c r="I171" s="43">
        <f t="shared" si="45"/>
        <v>21</v>
      </c>
      <c r="J171" s="43">
        <f t="shared" si="45"/>
        <v>0</v>
      </c>
      <c r="K171" s="43">
        <f t="shared" si="45"/>
        <v>17</v>
      </c>
      <c r="L171" s="43">
        <f t="shared" si="45"/>
        <v>0</v>
      </c>
      <c r="M171" s="43">
        <f t="shared" si="45"/>
        <v>0</v>
      </c>
      <c r="N171" s="43">
        <f t="shared" si="45"/>
        <v>44</v>
      </c>
      <c r="O171" s="44">
        <f t="shared" si="45"/>
        <v>979</v>
      </c>
      <c r="P171" s="45">
        <f t="shared" si="45"/>
        <v>219.75</v>
      </c>
    </row>
    <row r="172" spans="1:16" s="193" customFormat="1"/>
    <row r="174" spans="1:16" ht="12" thickBot="1">
      <c r="B174" s="33" t="s">
        <v>100</v>
      </c>
      <c r="C174" s="33"/>
      <c r="D174" s="33"/>
      <c r="E174" s="33"/>
      <c r="F174" s="34"/>
      <c r="G174" s="34"/>
      <c r="H174" s="34"/>
      <c r="I174" s="34"/>
      <c r="J174" s="34"/>
      <c r="K174" s="34"/>
      <c r="L174" s="34"/>
      <c r="M174" s="34"/>
      <c r="N174" s="34"/>
      <c r="O174" s="35"/>
      <c r="P174" s="35"/>
    </row>
    <row r="175" spans="1:16" s="30" customFormat="1">
      <c r="A175" s="1"/>
      <c r="B175" s="58" t="s">
        <v>37</v>
      </c>
      <c r="C175" s="63"/>
      <c r="D175" s="52"/>
      <c r="E175" s="52"/>
      <c r="F175" s="53">
        <v>25</v>
      </c>
      <c r="G175" s="59">
        <v>6</v>
      </c>
      <c r="H175" s="60"/>
      <c r="I175" s="61"/>
      <c r="J175" s="60"/>
      <c r="K175" s="59">
        <v>7</v>
      </c>
      <c r="L175" s="62"/>
      <c r="M175" s="59"/>
      <c r="N175" s="60">
        <v>2</v>
      </c>
      <c r="O175" s="36">
        <f t="shared" ref="O175:O177" si="46">SUM(F175:N175)</f>
        <v>40</v>
      </c>
      <c r="P175" s="37">
        <f t="shared" ref="P175:P177" si="47">(F175*$F$3)+(G175*$G$3)+(H175*$H$3)+(I175*$I$3)+(J175*$J$3)+(K175*$K$3)+(L175*$L$3)+(M175*$M$3)+(N175*$N$3)</f>
        <v>15</v>
      </c>
    </row>
    <row r="176" spans="1:16" s="197" customFormat="1">
      <c r="A176" s="196"/>
      <c r="B176" s="195"/>
      <c r="C176" s="51"/>
      <c r="D176" s="201"/>
      <c r="E176" s="201"/>
      <c r="F176" s="202"/>
      <c r="G176" s="187"/>
      <c r="H176" s="188"/>
      <c r="I176" s="189"/>
      <c r="J176" s="188"/>
      <c r="K176" s="187"/>
      <c r="L176" s="190"/>
      <c r="M176" s="187"/>
      <c r="N176" s="188"/>
      <c r="O176" s="191">
        <f t="shared" si="46"/>
        <v>0</v>
      </c>
      <c r="P176" s="203">
        <f t="shared" ref="P176" si="48">(F176*$F$3)+(G176*$G$3)+(H176*$H$3)+(I176*$I$3)+(J176*$J$3)+(K176*$K$3)+(L176*$L$3)+(M176*$M$3)+(N176*$N$3)</f>
        <v>0</v>
      </c>
    </row>
    <row r="177" spans="1:16" s="30" customFormat="1">
      <c r="A177" s="1"/>
      <c r="B177" s="58"/>
      <c r="C177" s="51"/>
      <c r="D177" s="52"/>
      <c r="E177" s="52"/>
      <c r="F177" s="53"/>
      <c r="G177" s="59"/>
      <c r="H177" s="60"/>
      <c r="I177" s="61"/>
      <c r="J177" s="60"/>
      <c r="K177" s="59"/>
      <c r="L177" s="62"/>
      <c r="M177" s="59"/>
      <c r="N177" s="60"/>
      <c r="O177" s="36">
        <f t="shared" si="46"/>
        <v>0</v>
      </c>
      <c r="P177" s="37">
        <f t="shared" si="47"/>
        <v>0</v>
      </c>
    </row>
    <row r="178" spans="1:16" ht="12" thickBot="1">
      <c r="A178" s="38"/>
      <c r="B178" s="39" t="s">
        <v>21</v>
      </c>
      <c r="C178" s="39">
        <f>SUM(C177:C177)</f>
        <v>0</v>
      </c>
      <c r="D178" s="39">
        <f>SUM(D175:D177)</f>
        <v>0</v>
      </c>
      <c r="E178" s="39">
        <f>SUM(E175:E177)</f>
        <v>0</v>
      </c>
      <c r="F178" s="39">
        <f>SUM(F177:F177)</f>
        <v>0</v>
      </c>
      <c r="G178" s="43">
        <f t="shared" ref="G178:P178" si="49">SUM(G175:G177)</f>
        <v>6</v>
      </c>
      <c r="H178" s="43">
        <f t="shared" si="49"/>
        <v>0</v>
      </c>
      <c r="I178" s="43">
        <f t="shared" si="49"/>
        <v>0</v>
      </c>
      <c r="J178" s="43">
        <f t="shared" si="49"/>
        <v>0</v>
      </c>
      <c r="K178" s="43">
        <f t="shared" si="49"/>
        <v>7</v>
      </c>
      <c r="L178" s="43">
        <f t="shared" si="49"/>
        <v>0</v>
      </c>
      <c r="M178" s="43">
        <f t="shared" si="49"/>
        <v>0</v>
      </c>
      <c r="N178" s="43">
        <f t="shared" si="49"/>
        <v>2</v>
      </c>
      <c r="O178" s="44">
        <f t="shared" si="49"/>
        <v>40</v>
      </c>
      <c r="P178" s="45">
        <f t="shared" si="49"/>
        <v>15</v>
      </c>
    </row>
    <row r="180" spans="1:16" s="196" customFormat="1"/>
    <row r="181" spans="1:16" s="196" customFormat="1" ht="12" thickBot="1">
      <c r="B181" s="198" t="s">
        <v>69</v>
      </c>
      <c r="C181" s="198"/>
      <c r="D181" s="198"/>
      <c r="E181" s="198"/>
      <c r="F181" s="199"/>
      <c r="G181" s="199"/>
      <c r="H181" s="199"/>
      <c r="I181" s="199"/>
      <c r="J181" s="199"/>
      <c r="K181" s="199"/>
      <c r="L181" s="199"/>
      <c r="M181" s="199"/>
      <c r="N181" s="199"/>
      <c r="O181" s="200"/>
      <c r="P181" s="200"/>
    </row>
    <row r="182" spans="1:16" s="197" customFormat="1">
      <c r="A182" s="196"/>
      <c r="B182" s="195" t="s">
        <v>82</v>
      </c>
      <c r="C182" s="63"/>
      <c r="D182" s="201"/>
      <c r="E182" s="201"/>
      <c r="F182" s="202"/>
      <c r="G182" s="187">
        <v>140</v>
      </c>
      <c r="H182" s="188"/>
      <c r="I182" s="189">
        <v>90</v>
      </c>
      <c r="J182" s="188"/>
      <c r="K182" s="187"/>
      <c r="L182" s="190">
        <v>2</v>
      </c>
      <c r="M182" s="187"/>
      <c r="N182" s="188"/>
      <c r="O182" s="191">
        <f t="shared" ref="O182:O183" si="50">SUM(F182:N182)</f>
        <v>232</v>
      </c>
      <c r="P182" s="203">
        <f t="shared" ref="P182:P183" si="51">(F182*$F$3)+(G182*$G$3)+(H182*$H$3)+(I182*$I$3)+(J182*$J$3)+(K182*$K$3)+(L182*$L$3)+(M182*$M$3)+(N182*$N$3)</f>
        <v>82</v>
      </c>
    </row>
    <row r="183" spans="1:16" s="197" customFormat="1">
      <c r="A183" s="196"/>
      <c r="B183" s="195"/>
      <c r="C183" s="51"/>
      <c r="D183" s="201"/>
      <c r="E183" s="201"/>
      <c r="F183" s="202"/>
      <c r="G183" s="187"/>
      <c r="H183" s="188"/>
      <c r="I183" s="189"/>
      <c r="J183" s="188"/>
      <c r="K183" s="187"/>
      <c r="L183" s="190"/>
      <c r="M183" s="187"/>
      <c r="N183" s="188"/>
      <c r="O183" s="191">
        <f t="shared" si="50"/>
        <v>0</v>
      </c>
      <c r="P183" s="203">
        <f t="shared" si="51"/>
        <v>0</v>
      </c>
    </row>
    <row r="184" spans="1:16" s="196" customFormat="1" ht="12" thickBot="1">
      <c r="A184" s="204"/>
      <c r="B184" s="205" t="s">
        <v>21</v>
      </c>
      <c r="C184" s="205">
        <f>SUM(C183:C183)</f>
        <v>0</v>
      </c>
      <c r="D184" s="205">
        <f>SUM(D182:D183)</f>
        <v>0</v>
      </c>
      <c r="E184" s="205">
        <f>SUM(E182:E183)</f>
        <v>0</v>
      </c>
      <c r="F184" s="205">
        <f>SUM(F183:F183)</f>
        <v>0</v>
      </c>
      <c r="G184" s="43">
        <f t="shared" ref="G184:P184" si="52">SUM(G182:G183)</f>
        <v>140</v>
      </c>
      <c r="H184" s="43">
        <f t="shared" si="52"/>
        <v>0</v>
      </c>
      <c r="I184" s="43">
        <f t="shared" si="52"/>
        <v>90</v>
      </c>
      <c r="J184" s="43">
        <f t="shared" si="52"/>
        <v>0</v>
      </c>
      <c r="K184" s="43">
        <f t="shared" si="52"/>
        <v>0</v>
      </c>
      <c r="L184" s="43">
        <f t="shared" si="52"/>
        <v>2</v>
      </c>
      <c r="M184" s="43">
        <f t="shared" si="52"/>
        <v>0</v>
      </c>
      <c r="N184" s="43">
        <f t="shared" si="52"/>
        <v>0</v>
      </c>
      <c r="O184" s="44">
        <f t="shared" si="52"/>
        <v>232</v>
      </c>
      <c r="P184" s="45">
        <f t="shared" si="52"/>
        <v>82</v>
      </c>
    </row>
    <row r="185" spans="1:16" s="196" customFormat="1"/>
    <row r="187" spans="1:16" ht="12" thickBot="1">
      <c r="B187" s="33" t="s">
        <v>76</v>
      </c>
      <c r="C187" s="33"/>
      <c r="D187" s="33"/>
      <c r="E187" s="33"/>
      <c r="F187" s="34"/>
      <c r="G187" s="34"/>
      <c r="H187" s="34"/>
      <c r="I187" s="34"/>
      <c r="J187" s="34"/>
      <c r="K187" s="34"/>
      <c r="L187" s="34"/>
      <c r="M187" s="34"/>
      <c r="N187" s="34"/>
      <c r="O187" s="35"/>
      <c r="P187" s="35"/>
    </row>
    <row r="188" spans="1:16" s="30" customFormat="1" ht="11.25" customHeight="1">
      <c r="A188" s="1"/>
      <c r="B188" s="58" t="s">
        <v>101</v>
      </c>
      <c r="C188" s="51"/>
      <c r="D188" s="52"/>
      <c r="E188" s="52"/>
      <c r="F188" s="53"/>
      <c r="G188" s="59">
        <v>440</v>
      </c>
      <c r="H188" s="60"/>
      <c r="I188" s="61"/>
      <c r="J188" s="60"/>
      <c r="K188" s="59"/>
      <c r="L188" s="62"/>
      <c r="M188" s="59"/>
      <c r="N188" s="60"/>
      <c r="O188" s="36">
        <f>SUM(F188:N188)</f>
        <v>440</v>
      </c>
      <c r="P188" s="37">
        <f>(F188*$F$3)+(G188*$G$3)+(H188*$H$3)+(I188*$I$3)+(J188*$J$3)+(K188*$K$3)+(L188*$L$3)+(M188*$M$3)+(N188*$N$3)</f>
        <v>110</v>
      </c>
    </row>
    <row r="189" spans="1:16" s="30" customFormat="1" ht="11.25" customHeight="1">
      <c r="A189" s="1"/>
      <c r="B189" s="58"/>
      <c r="C189" s="51"/>
      <c r="D189" s="52"/>
      <c r="E189" s="52"/>
      <c r="F189" s="53"/>
      <c r="G189" s="59"/>
      <c r="H189" s="60"/>
      <c r="I189" s="61"/>
      <c r="J189" s="60"/>
      <c r="K189" s="59"/>
      <c r="L189" s="62"/>
      <c r="M189" s="59"/>
      <c r="N189" s="60"/>
      <c r="O189" s="36">
        <f>SUM(F189:N189)</f>
        <v>0</v>
      </c>
      <c r="P189" s="37">
        <f>(F189*$F$3)+(G189*$G$3)+(H189*$H$3)+(I189*$I$3)+(J189*$J$3)+(K189*$K$3)+(L189*$L$3)+(M189*$M$3)+(N189*$N$3)</f>
        <v>0</v>
      </c>
    </row>
    <row r="190" spans="1:16" ht="12" thickBot="1">
      <c r="A190" s="38"/>
      <c r="B190" s="39" t="s">
        <v>21</v>
      </c>
      <c r="C190" s="39">
        <f t="shared" ref="C190:P190" si="53">SUM(C188:C189)</f>
        <v>0</v>
      </c>
      <c r="D190" s="39">
        <f t="shared" si="53"/>
        <v>0</v>
      </c>
      <c r="E190" s="39">
        <f t="shared" si="53"/>
        <v>0</v>
      </c>
      <c r="F190" s="39">
        <f t="shared" si="53"/>
        <v>0</v>
      </c>
      <c r="G190" s="43">
        <f t="shared" si="53"/>
        <v>440</v>
      </c>
      <c r="H190" s="43">
        <f t="shared" si="53"/>
        <v>0</v>
      </c>
      <c r="I190" s="43">
        <f t="shared" si="53"/>
        <v>0</v>
      </c>
      <c r="J190" s="43">
        <f t="shared" si="53"/>
        <v>0</v>
      </c>
      <c r="K190" s="43">
        <f t="shared" si="53"/>
        <v>0</v>
      </c>
      <c r="L190" s="43">
        <f t="shared" si="53"/>
        <v>0</v>
      </c>
      <c r="M190" s="43">
        <f t="shared" si="53"/>
        <v>0</v>
      </c>
      <c r="N190" s="43">
        <f t="shared" si="53"/>
        <v>0</v>
      </c>
      <c r="O190" s="44">
        <f t="shared" si="53"/>
        <v>440</v>
      </c>
      <c r="P190" s="45">
        <f t="shared" si="53"/>
        <v>110</v>
      </c>
    </row>
    <row r="191" spans="1:16" ht="11.25" customHeight="1">
      <c r="A191" s="38"/>
      <c r="B191" s="54"/>
      <c r="C191" s="54"/>
      <c r="D191" s="54"/>
      <c r="E191" s="54"/>
      <c r="F191" s="54"/>
      <c r="G191" s="55"/>
      <c r="H191" s="55"/>
      <c r="I191" s="55"/>
      <c r="J191" s="55"/>
      <c r="K191" s="55"/>
      <c r="L191" s="55"/>
      <c r="M191" s="55"/>
      <c r="N191" s="55"/>
      <c r="O191" s="56"/>
      <c r="P191" s="57"/>
    </row>
    <row r="192" spans="1:16" ht="11.25" hidden="1" customHeight="1"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</row>
    <row r="193" spans="1:16" ht="12" hidden="1" thickBot="1">
      <c r="B193" s="33" t="s">
        <v>68</v>
      </c>
      <c r="C193" s="33"/>
      <c r="D193" s="33"/>
      <c r="E193" s="33"/>
      <c r="F193" s="34"/>
      <c r="G193" s="34"/>
      <c r="H193" s="34"/>
      <c r="I193" s="34"/>
      <c r="J193" s="34"/>
      <c r="K193" s="34"/>
      <c r="L193" s="34"/>
      <c r="M193" s="34"/>
      <c r="N193" s="34"/>
      <c r="O193" s="35"/>
      <c r="P193" s="35"/>
    </row>
    <row r="194" spans="1:16" s="30" customFormat="1" hidden="1">
      <c r="A194" s="1"/>
      <c r="B194" s="58"/>
      <c r="C194" s="51"/>
      <c r="D194" s="52"/>
      <c r="E194" s="52"/>
      <c r="F194" s="53"/>
      <c r="G194" s="59"/>
      <c r="H194" s="60"/>
      <c r="I194" s="61"/>
      <c r="J194" s="60"/>
      <c r="K194" s="59"/>
      <c r="L194" s="62"/>
      <c r="M194" s="59"/>
      <c r="N194" s="60"/>
      <c r="O194" s="36">
        <f>SUM(F194:N194)</f>
        <v>0</v>
      </c>
      <c r="P194" s="37">
        <f>(F194*$F$3)+(G194*$G$3)+(H194*$H$3)+(I194*$I$3)+(J194*$J$3)+(K194*$K$3)+(L194*$L$3)+(M194*$M$3)+(N194*$N$3)</f>
        <v>0</v>
      </c>
    </row>
    <row r="195" spans="1:16" s="30" customFormat="1" hidden="1">
      <c r="A195" s="1"/>
      <c r="B195" s="58"/>
      <c r="C195" s="51"/>
      <c r="D195" s="52"/>
      <c r="E195" s="52"/>
      <c r="F195" s="53"/>
      <c r="G195" s="59"/>
      <c r="H195" s="60"/>
      <c r="I195" s="61"/>
      <c r="J195" s="60"/>
      <c r="K195" s="59"/>
      <c r="L195" s="62"/>
      <c r="M195" s="59"/>
      <c r="N195" s="60"/>
      <c r="O195" s="36">
        <f>SUM(F195:N195)</f>
        <v>0</v>
      </c>
      <c r="P195" s="37">
        <f>(F195*$F$3)+(G195*$G$3)+(H195*$H$3)+(I195*$I$3)+(J195*$J$3)+(K195*$K$3)+(L195*$L$3)+(M195*$M$3)+(N195*$N$3)</f>
        <v>0</v>
      </c>
    </row>
    <row r="196" spans="1:16" s="30" customFormat="1" hidden="1">
      <c r="A196" s="1"/>
      <c r="B196" s="58"/>
      <c r="C196" s="51"/>
      <c r="D196" s="52"/>
      <c r="E196" s="52"/>
      <c r="F196" s="53"/>
      <c r="G196" s="59"/>
      <c r="H196" s="60"/>
      <c r="I196" s="61"/>
      <c r="J196" s="60"/>
      <c r="K196" s="59"/>
      <c r="L196" s="62"/>
      <c r="M196" s="59"/>
      <c r="N196" s="60"/>
      <c r="O196" s="36">
        <f>SUM(F196:N196)</f>
        <v>0</v>
      </c>
      <c r="P196" s="37">
        <f>(F196*$F$3)+(G196*$G$3)+(H196*$H$3)+(I196*$I$3)+(J196*$J$3)+(K196*$K$3)+(L196*$L$3)+(M196*$M$3)+(N196*$N$3)</f>
        <v>0</v>
      </c>
    </row>
    <row r="197" spans="1:16" ht="12" hidden="1" thickBot="1">
      <c r="A197" s="38"/>
      <c r="B197" s="39" t="s">
        <v>21</v>
      </c>
      <c r="C197" s="39">
        <f t="shared" ref="C197:O197" si="54">SUM(C194:C196)</f>
        <v>0</v>
      </c>
      <c r="D197" s="39">
        <f t="shared" si="54"/>
        <v>0</v>
      </c>
      <c r="E197" s="39">
        <f t="shared" si="54"/>
        <v>0</v>
      </c>
      <c r="F197" s="39">
        <f t="shared" si="54"/>
        <v>0</v>
      </c>
      <c r="G197" s="43">
        <f t="shared" si="54"/>
        <v>0</v>
      </c>
      <c r="H197" s="43">
        <f t="shared" si="54"/>
        <v>0</v>
      </c>
      <c r="I197" s="43">
        <f t="shared" si="54"/>
        <v>0</v>
      </c>
      <c r="J197" s="43">
        <f t="shared" si="54"/>
        <v>0</v>
      </c>
      <c r="K197" s="43">
        <f t="shared" si="54"/>
        <v>0</v>
      </c>
      <c r="L197" s="43">
        <f t="shared" si="54"/>
        <v>0</v>
      </c>
      <c r="M197" s="43">
        <f t="shared" si="54"/>
        <v>0</v>
      </c>
      <c r="N197" s="43">
        <f t="shared" si="54"/>
        <v>0</v>
      </c>
      <c r="O197" s="44">
        <f t="shared" si="54"/>
        <v>0</v>
      </c>
      <c r="P197" s="45">
        <f>SUM(P194:P196)</f>
        <v>0</v>
      </c>
    </row>
    <row r="198" spans="1:16" ht="12.75">
      <c r="B198" s="2"/>
      <c r="C198" s="2"/>
      <c r="D198" s="2"/>
      <c r="E198" s="2"/>
      <c r="F198" s="47"/>
      <c r="G198" s="47"/>
      <c r="H198" s="47"/>
      <c r="I198" s="47"/>
      <c r="J198" s="47"/>
      <c r="K198" s="47"/>
      <c r="L198" s="47"/>
      <c r="M198" s="47"/>
      <c r="N198" s="47"/>
      <c r="O198" s="2"/>
      <c r="P198" s="2"/>
    </row>
    <row r="199" spans="1:16">
      <c r="M199" s="48" t="s">
        <v>21</v>
      </c>
      <c r="O199" s="49">
        <f>O197+O190+O184+O178+O171+O159+O153+O146+O139+O105+O98+O50+O16+O10</f>
        <v>9311</v>
      </c>
      <c r="P199" s="50">
        <f>P197+P190+P184+P178+P171+P159+P153+P146+P139+P105+P98+P50+P16+P10</f>
        <v>2923.5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70</v>
      </c>
      <c r="C9" s="63"/>
      <c r="D9" s="52"/>
      <c r="E9" s="52"/>
      <c r="F9" s="53"/>
      <c r="G9" s="59">
        <v>41</v>
      </c>
      <c r="H9" s="60"/>
      <c r="I9" s="61"/>
      <c r="J9" s="60"/>
      <c r="K9" s="59"/>
      <c r="L9" s="62">
        <v>57</v>
      </c>
      <c r="M9" s="59"/>
      <c r="N9" s="60"/>
      <c r="O9" s="36">
        <f t="shared" ref="O9:O14" si="0">SUM(F9:N9)</f>
        <v>98</v>
      </c>
      <c r="P9" s="37">
        <f t="shared" ref="P9:P14" si="1">(F9*$F$5)+(G9*$G$5)+(H9*$H$5)+(I9*$I$5)+(J9*$J$5)+(K9*$K$5)+(L9*$L$5)+(M9*$M$5)+(N9*$N$5)</f>
        <v>67.25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8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41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57</v>
      </c>
      <c r="M15" s="39">
        <f t="shared" si="2"/>
        <v>0</v>
      </c>
      <c r="N15" s="39">
        <f t="shared" si="2"/>
        <v>0</v>
      </c>
      <c r="O15" s="39">
        <f t="shared" si="2"/>
        <v>98</v>
      </c>
      <c r="P15" s="39">
        <f t="shared" si="2"/>
        <v>67.25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1"/>
      <c r="N19" s="121"/>
      <c r="O19" s="121"/>
      <c r="P19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J28" sqref="J28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64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154</v>
      </c>
      <c r="C9" s="108"/>
      <c r="D9" s="100"/>
      <c r="E9" s="100"/>
      <c r="F9" s="123"/>
      <c r="G9" s="124">
        <v>6</v>
      </c>
      <c r="H9" s="125"/>
      <c r="I9" s="104">
        <v>1</v>
      </c>
      <c r="J9" s="125"/>
      <c r="K9" s="124"/>
      <c r="L9" s="105">
        <v>1</v>
      </c>
      <c r="M9" s="124"/>
      <c r="N9" s="125">
        <v>3</v>
      </c>
      <c r="O9" s="106">
        <f t="shared" ref="O9:O11" si="0">SUM(F9:N9)</f>
        <v>11</v>
      </c>
      <c r="P9" s="107">
        <f t="shared" ref="P9:P11" si="1">(F9*$F$5)+(G9*$G$5)+(H9*$H$5)+(I9*$I$5)+(J9*$J$5)+(K9*$K$5)+(L9*$L$5)+(M9*$M$5)+(N9*$N$5)</f>
        <v>9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6</v>
      </c>
      <c r="H12" s="109">
        <f t="shared" si="2"/>
        <v>0</v>
      </c>
      <c r="I12" s="109">
        <f t="shared" si="2"/>
        <v>1</v>
      </c>
      <c r="J12" s="109">
        <f t="shared" si="2"/>
        <v>0</v>
      </c>
      <c r="K12" s="109">
        <f t="shared" si="2"/>
        <v>0</v>
      </c>
      <c r="L12" s="109">
        <f t="shared" si="2"/>
        <v>1</v>
      </c>
      <c r="M12" s="109">
        <f t="shared" si="2"/>
        <v>0</v>
      </c>
      <c r="N12" s="109">
        <f t="shared" si="2"/>
        <v>3</v>
      </c>
      <c r="O12" s="109">
        <f t="shared" si="2"/>
        <v>11</v>
      </c>
      <c r="P12" s="109">
        <f t="shared" si="2"/>
        <v>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A23" sqref="A23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88</v>
      </c>
      <c r="B4" s="76">
        <f>SUM(Botswana!O14)</f>
        <v>160</v>
      </c>
      <c r="C4" s="148">
        <f>SUM(Botswana!P14)</f>
        <v>36.25</v>
      </c>
    </row>
    <row r="5" spans="1:3" ht="15">
      <c r="A5" s="75" t="s">
        <v>35</v>
      </c>
      <c r="B5" s="76">
        <f>SUM('Democratic Republic of Congo'!O18)</f>
        <v>74</v>
      </c>
      <c r="C5" s="148">
        <f>SUM('Democratic Republic of Congo'!P18)</f>
        <v>14.25</v>
      </c>
    </row>
    <row r="6" spans="1:3" ht="15">
      <c r="A6" s="75" t="s">
        <v>72</v>
      </c>
      <c r="B6" s="76">
        <f>SUM('Ivory Coast'!O14)</f>
        <v>26</v>
      </c>
      <c r="C6" s="148">
        <f>SUM('Ivory Coast'!P14)</f>
        <v>9.75</v>
      </c>
    </row>
    <row r="7" spans="1:3" ht="15">
      <c r="A7" s="75" t="s">
        <v>26</v>
      </c>
      <c r="B7" s="76">
        <f>SUM(Kenya!O27)</f>
        <v>7773</v>
      </c>
      <c r="C7" s="148">
        <f>SUM(Kenya!P27)</f>
        <v>5755.35</v>
      </c>
    </row>
    <row r="8" spans="1:3" ht="15">
      <c r="A8" s="76" t="s">
        <v>78</v>
      </c>
      <c r="B8" s="147">
        <f>SUM(Malawi!O11)</f>
        <v>103</v>
      </c>
      <c r="C8" s="148">
        <f>SUM(Malawi!P11)</f>
        <v>30.5</v>
      </c>
    </row>
    <row r="9" spans="1:3" ht="15">
      <c r="A9" s="76" t="s">
        <v>27</v>
      </c>
      <c r="B9" s="147">
        <f>SUM(Mauritius!O26)</f>
        <v>1589</v>
      </c>
      <c r="C9" s="148">
        <f>SUM(Mauritius!P26)</f>
        <v>463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Africa'!O199)</f>
        <v>9311</v>
      </c>
      <c r="C11" s="148">
        <f>SUM('South Africa'!P199)</f>
        <v>2923.5</v>
      </c>
    </row>
    <row r="12" spans="1:3" ht="15">
      <c r="A12" s="76" t="s">
        <v>41</v>
      </c>
      <c r="B12" s="76">
        <f>SUM(Togo!O15)</f>
        <v>98</v>
      </c>
      <c r="C12" s="148">
        <f>SUM(Togo!P15)</f>
        <v>67.25</v>
      </c>
    </row>
    <row r="13" spans="1:3" ht="15">
      <c r="A13" s="76" t="s">
        <v>67</v>
      </c>
      <c r="B13" s="76">
        <f>SUM(Zambia!O12)</f>
        <v>11</v>
      </c>
      <c r="C13" s="148">
        <f>SUM(Zambia!P12)</f>
        <v>9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19145</v>
      </c>
      <c r="C15" s="149">
        <f>SUM(C4:C14)</f>
        <v>9308.85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2018-09-19T20:58:20Z</dcterms:modified>
</cp:coreProperties>
</file>