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7\"/>
    </mc:Choice>
  </mc:AlternateContent>
  <bookViews>
    <workbookView xWindow="5130" yWindow="1755" windowWidth="10230" windowHeight="6060" tabRatio="799" activeTab="7"/>
  </bookViews>
  <sheets>
    <sheet name="Burkina Faso" sheetId="11" r:id="rId1"/>
    <sheet name="Democratic Republic of Congo" sheetId="16" state="hidden" r:id="rId2"/>
    <sheet name="Ivory Coast" sheetId="14" r:id="rId3"/>
    <sheet name="Kenya" sheetId="10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 concurrentCalc="0"/>
</workbook>
</file>

<file path=xl/calcChain.xml><?xml version="1.0" encoding="utf-8"?>
<calcChain xmlns="http://schemas.openxmlformats.org/spreadsheetml/2006/main">
  <c r="P18" i="10" l="1"/>
  <c r="O18" i="10"/>
  <c r="P17" i="10"/>
  <c r="O17" i="10"/>
  <c r="P16" i="10"/>
  <c r="O16" i="10"/>
  <c r="P15" i="10"/>
  <c r="O15" i="10"/>
  <c r="P14" i="10"/>
  <c r="O14" i="10"/>
  <c r="P207" i="19"/>
  <c r="O207" i="19"/>
  <c r="P206" i="19"/>
  <c r="O206" i="19"/>
  <c r="P205" i="19"/>
  <c r="O205" i="19"/>
  <c r="P204" i="19"/>
  <c r="O204" i="19"/>
  <c r="P203" i="19"/>
  <c r="O203" i="19"/>
  <c r="P202" i="19"/>
  <c r="O202" i="19"/>
  <c r="P201" i="19"/>
  <c r="O201" i="19"/>
  <c r="P200" i="19"/>
  <c r="O200" i="19"/>
  <c r="P199" i="19"/>
  <c r="O199" i="19"/>
  <c r="P198" i="19"/>
  <c r="O198" i="19"/>
  <c r="P271" i="19"/>
  <c r="O271" i="19"/>
  <c r="P270" i="19"/>
  <c r="O270" i="19"/>
  <c r="P269" i="19"/>
  <c r="O269" i="19"/>
  <c r="P268" i="19"/>
  <c r="O268" i="19"/>
  <c r="P267" i="19"/>
  <c r="O267" i="19"/>
  <c r="P266" i="19"/>
  <c r="O266" i="19"/>
  <c r="P265" i="19"/>
  <c r="O265" i="19"/>
  <c r="P264" i="19"/>
  <c r="O264" i="19"/>
  <c r="P263" i="19"/>
  <c r="O263" i="19"/>
  <c r="P262" i="19"/>
  <c r="O262" i="19"/>
  <c r="P261" i="19"/>
  <c r="O261" i="19"/>
  <c r="P260" i="19"/>
  <c r="O260" i="19"/>
  <c r="P259" i="19"/>
  <c r="O259" i="19"/>
  <c r="P258" i="19"/>
  <c r="O258" i="19"/>
  <c r="P257" i="19"/>
  <c r="O257" i="19"/>
  <c r="P256" i="19"/>
  <c r="O256" i="19"/>
  <c r="P279" i="19"/>
  <c r="O279" i="19"/>
  <c r="P278" i="19"/>
  <c r="O278" i="19"/>
  <c r="P277" i="19"/>
  <c r="O277" i="19"/>
  <c r="P276" i="19"/>
  <c r="O276" i="19"/>
  <c r="P275" i="19"/>
  <c r="O275" i="19"/>
  <c r="P274" i="19"/>
  <c r="O274" i="19"/>
  <c r="P273" i="19"/>
  <c r="O273" i="19"/>
  <c r="P272" i="19"/>
  <c r="O272" i="19"/>
  <c r="P283" i="19"/>
  <c r="O283" i="19"/>
  <c r="P282" i="19"/>
  <c r="O282" i="19"/>
  <c r="P281" i="19"/>
  <c r="O281" i="19"/>
  <c r="P280" i="19"/>
  <c r="O280" i="19"/>
  <c r="P284" i="19"/>
  <c r="O284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O10" i="19"/>
  <c r="P10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/>
  <c r="C8" i="4"/>
  <c r="O9" i="20"/>
  <c r="O11" i="20"/>
  <c r="B8" i="4"/>
  <c r="N292" i="19"/>
  <c r="M292" i="19"/>
  <c r="L292" i="19"/>
  <c r="K292" i="19"/>
  <c r="J292" i="19"/>
  <c r="I292" i="19"/>
  <c r="H292" i="19"/>
  <c r="G292" i="19"/>
  <c r="F292" i="19"/>
  <c r="E292" i="19"/>
  <c r="D292" i="19"/>
  <c r="C292" i="19"/>
  <c r="P291" i="19"/>
  <c r="O291" i="19"/>
  <c r="P290" i="19"/>
  <c r="O290" i="19"/>
  <c r="P292" i="19"/>
  <c r="O292" i="19"/>
  <c r="P175" i="19"/>
  <c r="O175" i="19"/>
  <c r="P174" i="19"/>
  <c r="O174" i="19"/>
  <c r="P173" i="19"/>
  <c r="O173" i="19"/>
  <c r="N177" i="19"/>
  <c r="M177" i="19"/>
  <c r="L177" i="19"/>
  <c r="K177" i="19"/>
  <c r="J177" i="19"/>
  <c r="I177" i="19"/>
  <c r="H177" i="19"/>
  <c r="G177" i="19"/>
  <c r="F177" i="19"/>
  <c r="E177" i="19"/>
  <c r="D177" i="19"/>
  <c r="C177" i="19"/>
  <c r="P176" i="19"/>
  <c r="O176" i="19"/>
  <c r="P172" i="19"/>
  <c r="O172" i="19"/>
  <c r="P171" i="19"/>
  <c r="O171" i="19"/>
  <c r="P170" i="19"/>
  <c r="O170" i="19"/>
  <c r="P169" i="19"/>
  <c r="O169" i="19"/>
  <c r="N251" i="19"/>
  <c r="M251" i="19"/>
  <c r="L251" i="19"/>
  <c r="K251" i="19"/>
  <c r="J251" i="19"/>
  <c r="I251" i="19"/>
  <c r="H251" i="19"/>
  <c r="G251" i="19"/>
  <c r="F251" i="19"/>
  <c r="E251" i="19"/>
  <c r="D251" i="19"/>
  <c r="C251" i="19"/>
  <c r="P250" i="19"/>
  <c r="O250" i="19"/>
  <c r="P249" i="19"/>
  <c r="O249" i="19"/>
  <c r="P248" i="19"/>
  <c r="O248" i="19"/>
  <c r="P247" i="19"/>
  <c r="O247" i="19"/>
  <c r="P246" i="19"/>
  <c r="O246" i="19"/>
  <c r="P245" i="19"/>
  <c r="O245" i="19"/>
  <c r="P244" i="19"/>
  <c r="O244" i="19"/>
  <c r="P243" i="19"/>
  <c r="O243" i="19"/>
  <c r="P242" i="19"/>
  <c r="O242" i="19"/>
  <c r="P241" i="19"/>
  <c r="O241" i="19"/>
  <c r="P240" i="19"/>
  <c r="O240" i="19"/>
  <c r="P239" i="19"/>
  <c r="O239" i="19"/>
  <c r="P238" i="19"/>
  <c r="O238" i="19"/>
  <c r="P237" i="19"/>
  <c r="O237" i="19"/>
  <c r="P236" i="19"/>
  <c r="O236" i="19"/>
  <c r="P235" i="19"/>
  <c r="O235" i="19"/>
  <c r="P234" i="19"/>
  <c r="O234" i="19"/>
  <c r="P233" i="19"/>
  <c r="O233" i="19"/>
  <c r="P232" i="19"/>
  <c r="O232" i="19"/>
  <c r="P231" i="19"/>
  <c r="O231" i="19"/>
  <c r="P230" i="19"/>
  <c r="O230" i="19"/>
  <c r="O177" i="19"/>
  <c r="P177" i="19"/>
  <c r="O251" i="19"/>
  <c r="P251" i="19"/>
  <c r="N154" i="19"/>
  <c r="M154" i="19"/>
  <c r="L154" i="19"/>
  <c r="K154" i="19"/>
  <c r="J154" i="19"/>
  <c r="H154" i="19"/>
  <c r="G154" i="19"/>
  <c r="F154" i="19"/>
  <c r="E154" i="19"/>
  <c r="D154" i="19"/>
  <c r="C154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P85" i="19"/>
  <c r="O85" i="19"/>
  <c r="P84" i="19"/>
  <c r="O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22" i="8"/>
  <c r="O22" i="8"/>
  <c r="P21" i="8"/>
  <c r="O21" i="8"/>
  <c r="N183" i="19"/>
  <c r="M183" i="19"/>
  <c r="L183" i="19"/>
  <c r="K183" i="19"/>
  <c r="J183" i="19"/>
  <c r="I183" i="19"/>
  <c r="H183" i="19"/>
  <c r="G183" i="19"/>
  <c r="F183" i="19"/>
  <c r="E183" i="19"/>
  <c r="P181" i="19"/>
  <c r="O181" i="19"/>
  <c r="N298" i="19"/>
  <c r="M298" i="19"/>
  <c r="L298" i="19"/>
  <c r="K298" i="19"/>
  <c r="J298" i="19"/>
  <c r="I298" i="19"/>
  <c r="H298" i="19"/>
  <c r="G298" i="19"/>
  <c r="F298" i="19"/>
  <c r="E298" i="19"/>
  <c r="D298" i="19"/>
  <c r="C298" i="19"/>
  <c r="P297" i="19"/>
  <c r="O297" i="19"/>
  <c r="P296" i="19"/>
  <c r="O296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O298" i="19"/>
  <c r="P298" i="19"/>
  <c r="P210" i="19"/>
  <c r="O210" i="19"/>
  <c r="P209" i="19"/>
  <c r="O209" i="19"/>
  <c r="P208" i="19"/>
  <c r="O208" i="19"/>
  <c r="P197" i="19"/>
  <c r="O197" i="19"/>
  <c r="P196" i="19"/>
  <c r="O196" i="19"/>
  <c r="P218" i="19"/>
  <c r="O218" i="19"/>
  <c r="P217" i="19"/>
  <c r="O217" i="19"/>
  <c r="P216" i="19"/>
  <c r="O216" i="19"/>
  <c r="P215" i="19"/>
  <c r="O215" i="19"/>
  <c r="P214" i="19"/>
  <c r="O214" i="19"/>
  <c r="P213" i="19"/>
  <c r="O213" i="19"/>
  <c r="P212" i="19"/>
  <c r="O212" i="19"/>
  <c r="P211" i="19"/>
  <c r="O211" i="19"/>
  <c r="P191" i="19"/>
  <c r="O191" i="19"/>
  <c r="P190" i="19"/>
  <c r="O190" i="19"/>
  <c r="P189" i="19"/>
  <c r="O189" i="19"/>
  <c r="P188" i="19"/>
  <c r="O188" i="19"/>
  <c r="P193" i="19"/>
  <c r="O193" i="19"/>
  <c r="P192" i="19"/>
  <c r="O192" i="19"/>
  <c r="P194" i="19"/>
  <c r="O194" i="19"/>
  <c r="P195" i="19"/>
  <c r="O195" i="19"/>
  <c r="P9" i="16"/>
  <c r="O9" i="16"/>
  <c r="P11" i="12"/>
  <c r="O11" i="12"/>
  <c r="P10" i="12"/>
  <c r="O10" i="12"/>
  <c r="P12" i="12"/>
  <c r="O12" i="12"/>
  <c r="N305" i="19"/>
  <c r="M305" i="19"/>
  <c r="L305" i="19"/>
  <c r="K305" i="19"/>
  <c r="J305" i="19"/>
  <c r="I305" i="19"/>
  <c r="H305" i="19"/>
  <c r="G305" i="19"/>
  <c r="F305" i="19"/>
  <c r="E305" i="19"/>
  <c r="D305" i="19"/>
  <c r="C305" i="19"/>
  <c r="P304" i="19"/>
  <c r="O304" i="19"/>
  <c r="P303" i="19"/>
  <c r="O303" i="19"/>
  <c r="P302" i="19"/>
  <c r="O302" i="19"/>
  <c r="N286" i="19"/>
  <c r="M286" i="19"/>
  <c r="L286" i="19"/>
  <c r="K286" i="19"/>
  <c r="J286" i="19"/>
  <c r="I286" i="19"/>
  <c r="H286" i="19"/>
  <c r="G286" i="19"/>
  <c r="F286" i="19"/>
  <c r="E286" i="19"/>
  <c r="D286" i="19"/>
  <c r="C286" i="19"/>
  <c r="P285" i="19"/>
  <c r="O285" i="19"/>
  <c r="P255" i="19"/>
  <c r="O255" i="19"/>
  <c r="N226" i="19"/>
  <c r="M226" i="19"/>
  <c r="L226" i="19"/>
  <c r="K226" i="19"/>
  <c r="J226" i="19"/>
  <c r="I226" i="19"/>
  <c r="H226" i="19"/>
  <c r="G226" i="19"/>
  <c r="F226" i="19"/>
  <c r="E226" i="19"/>
  <c r="D226" i="19"/>
  <c r="C226" i="19"/>
  <c r="P225" i="19"/>
  <c r="O225" i="19"/>
  <c r="P224" i="19"/>
  <c r="O224" i="19"/>
  <c r="N220" i="19"/>
  <c r="M220" i="19"/>
  <c r="L220" i="19"/>
  <c r="K220" i="19"/>
  <c r="J220" i="19"/>
  <c r="I220" i="19"/>
  <c r="H220" i="19"/>
  <c r="G220" i="19"/>
  <c r="F220" i="19"/>
  <c r="E220" i="19"/>
  <c r="D220" i="19"/>
  <c r="C220" i="19"/>
  <c r="P219" i="19"/>
  <c r="O219" i="19"/>
  <c r="P187" i="19"/>
  <c r="O187" i="19"/>
  <c r="D183" i="19"/>
  <c r="C183" i="19"/>
  <c r="P182" i="19"/>
  <c r="P183" i="19"/>
  <c r="O182" i="19"/>
  <c r="O183" i="19"/>
  <c r="N165" i="19"/>
  <c r="M165" i="19"/>
  <c r="L165" i="19"/>
  <c r="K165" i="19"/>
  <c r="J165" i="19"/>
  <c r="I165" i="19"/>
  <c r="H165" i="19"/>
  <c r="G165" i="19"/>
  <c r="F165" i="19"/>
  <c r="E165" i="19"/>
  <c r="D165" i="19"/>
  <c r="C165" i="19"/>
  <c r="P164" i="19"/>
  <c r="O164" i="19"/>
  <c r="P163" i="19"/>
  <c r="O163" i="19"/>
  <c r="P162" i="19"/>
  <c r="O162" i="19"/>
  <c r="P161" i="19"/>
  <c r="O161" i="19"/>
  <c r="P160" i="19"/>
  <c r="O160" i="19"/>
  <c r="P159" i="19"/>
  <c r="O159" i="19"/>
  <c r="P158" i="19"/>
  <c r="O158" i="19"/>
  <c r="I154" i="19"/>
  <c r="P153" i="19"/>
  <c r="O153" i="19"/>
  <c r="P152" i="19"/>
  <c r="O152" i="19"/>
  <c r="P151" i="19"/>
  <c r="O151" i="19"/>
  <c r="P150" i="19"/>
  <c r="O150" i="19"/>
  <c r="P149" i="19"/>
  <c r="O149" i="19"/>
  <c r="P148" i="19"/>
  <c r="O148" i="19"/>
  <c r="P147" i="19"/>
  <c r="O147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N44" i="19"/>
  <c r="M44" i="19"/>
  <c r="L44" i="19"/>
  <c r="K44" i="19"/>
  <c r="J44" i="19"/>
  <c r="I44" i="19"/>
  <c r="H44" i="19"/>
  <c r="G44" i="19"/>
  <c r="F44" i="19"/>
  <c r="E44" i="19"/>
  <c r="D44" i="19"/>
  <c r="C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O7" i="18"/>
  <c r="O22" i="18"/>
  <c r="P7" i="18"/>
  <c r="P22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O72" i="18"/>
  <c r="O76" i="18"/>
  <c r="B10" i="4"/>
  <c r="P48" i="18"/>
  <c r="O49" i="18"/>
  <c r="P49" i="18"/>
  <c r="P72" i="18"/>
  <c r="P76" i="18"/>
  <c r="C10" i="4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24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23" i="10"/>
  <c r="M23" i="10"/>
  <c r="L23" i="10"/>
  <c r="K23" i="10"/>
  <c r="J23" i="10"/>
  <c r="I23" i="10"/>
  <c r="H23" i="10"/>
  <c r="G23" i="10"/>
  <c r="F23" i="10"/>
  <c r="E23" i="10"/>
  <c r="D23" i="10"/>
  <c r="C23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O34" i="10"/>
  <c r="P33" i="10"/>
  <c r="O33" i="10"/>
  <c r="P21" i="10"/>
  <c r="O21" i="10"/>
  <c r="P20" i="10"/>
  <c r="O20" i="10"/>
  <c r="P19" i="10"/>
  <c r="O19" i="10"/>
  <c r="P13" i="10"/>
  <c r="O13" i="10"/>
  <c r="P12" i="10"/>
  <c r="O12" i="10"/>
  <c r="P11" i="10"/>
  <c r="O11" i="10"/>
  <c r="P10" i="10"/>
  <c r="O10" i="10"/>
  <c r="P9" i="10"/>
  <c r="O9" i="10"/>
  <c r="P22" i="10"/>
  <c r="O2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C5" i="4"/>
  <c r="O10" i="16"/>
  <c r="O18" i="16"/>
  <c r="B5" i="4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23" i="8"/>
  <c r="O23" i="8"/>
  <c r="O9" i="12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8" i="10"/>
  <c r="N29" i="10"/>
  <c r="M29" i="10"/>
  <c r="L29" i="10"/>
  <c r="K29" i="10"/>
  <c r="J29" i="10"/>
  <c r="I29" i="10"/>
  <c r="H29" i="10"/>
  <c r="G29" i="10"/>
  <c r="F29" i="10"/>
  <c r="E29" i="10"/>
  <c r="D29" i="10"/>
  <c r="C29" i="10"/>
  <c r="P28" i="10"/>
  <c r="O28" i="10"/>
  <c r="P27" i="10"/>
  <c r="O27" i="10"/>
  <c r="O8" i="10"/>
  <c r="N11" i="11"/>
  <c r="M11" i="11"/>
  <c r="L11" i="11"/>
  <c r="K11" i="11"/>
  <c r="J11" i="11"/>
  <c r="I11" i="11"/>
  <c r="H11" i="11"/>
  <c r="G11" i="11"/>
  <c r="F11" i="11"/>
  <c r="E11" i="11"/>
  <c r="D11" i="11"/>
  <c r="C11" i="11"/>
  <c r="P10" i="11"/>
  <c r="O10" i="11"/>
  <c r="P9" i="11"/>
  <c r="O9" i="11"/>
  <c r="N31" i="8"/>
  <c r="M31" i="8"/>
  <c r="L31" i="8"/>
  <c r="K31" i="8"/>
  <c r="J31" i="8"/>
  <c r="I31" i="8"/>
  <c r="H31" i="8"/>
  <c r="G31" i="8"/>
  <c r="F31" i="8"/>
  <c r="E31" i="8"/>
  <c r="D31" i="8"/>
  <c r="C31" i="8"/>
  <c r="P30" i="8"/>
  <c r="O30" i="8"/>
  <c r="P29" i="8"/>
  <c r="O29" i="8"/>
  <c r="P28" i="8"/>
  <c r="O28" i="8"/>
  <c r="N24" i="8"/>
  <c r="M24" i="8"/>
  <c r="L24" i="8"/>
  <c r="K24" i="8"/>
  <c r="J24" i="8"/>
  <c r="I24" i="8"/>
  <c r="H24" i="8"/>
  <c r="F24" i="8"/>
  <c r="E24" i="8"/>
  <c r="D24" i="8"/>
  <c r="C24" i="8"/>
  <c r="P7" i="8"/>
  <c r="O7" i="8"/>
  <c r="P44" i="18"/>
  <c r="P29" i="10"/>
  <c r="O29" i="10"/>
  <c r="P15" i="12"/>
  <c r="C12" i="4"/>
  <c r="P220" i="19"/>
  <c r="P165" i="19"/>
  <c r="O220" i="19"/>
  <c r="O226" i="19"/>
  <c r="O286" i="19"/>
  <c r="O305" i="19"/>
  <c r="P226" i="19"/>
  <c r="P286" i="19"/>
  <c r="P31" i="8"/>
  <c r="O12" i="17"/>
  <c r="B13" i="4"/>
  <c r="P12" i="17"/>
  <c r="C13" i="4"/>
  <c r="P14" i="14"/>
  <c r="C6" i="4"/>
  <c r="O14" i="14"/>
  <c r="B6" i="4"/>
  <c r="O15" i="12"/>
  <c r="B12" i="4"/>
  <c r="O36" i="10"/>
  <c r="P36" i="10"/>
  <c r="O23" i="10"/>
  <c r="O38" i="10"/>
  <c r="B7" i="4"/>
  <c r="P23" i="10"/>
  <c r="O24" i="8"/>
  <c r="P24" i="8"/>
  <c r="O31" i="8"/>
  <c r="O165" i="19"/>
  <c r="O154" i="19"/>
  <c r="P305" i="19"/>
  <c r="P44" i="19"/>
  <c r="P154" i="19"/>
  <c r="O44" i="19"/>
  <c r="O11" i="11"/>
  <c r="B4" i="4"/>
  <c r="P11" i="11"/>
  <c r="C4" i="4"/>
  <c r="P38" i="10"/>
  <c r="C7" i="4"/>
  <c r="P34" i="8"/>
  <c r="C9" i="4"/>
  <c r="O307" i="19"/>
  <c r="B11" i="4"/>
  <c r="P307" i="19"/>
  <c r="C11" i="4"/>
  <c r="O34" i="8"/>
  <c r="B9" i="4"/>
  <c r="C15" i="4"/>
  <c r="B15" i="4"/>
</calcChain>
</file>

<file path=xl/sharedStrings.xml><?xml version="1.0" encoding="utf-8"?>
<sst xmlns="http://schemas.openxmlformats.org/spreadsheetml/2006/main" count="570" uniqueCount="350">
  <si>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</si>
  <si>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</si>
  <si>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</si>
  <si>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</si>
  <si>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</si>
  <si>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</si>
  <si>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</si>
  <si>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</si>
  <si>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</si>
  <si>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</si>
  <si>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</si>
  <si>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</si>
  <si>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</si>
  <si>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</si>
  <si>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</si>
  <si>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</si>
  <si>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</si>
  <si>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</si>
  <si>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</si>
  <si>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</si>
  <si>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</si>
  <si>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</si>
  <si>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</si>
  <si>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</si>
  <si>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</si>
  <si>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</si>
  <si>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</si>
  <si>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</si>
  <si>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</si>
  <si>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</si>
  <si>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</si>
  <si>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</si>
  <si>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</si>
  <si>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</si>
  <si>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</si>
  <si>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</si>
  <si>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</si>
  <si>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</si>
  <si>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</si>
  <si>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</si>
  <si>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</si>
  <si>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</si>
  <si>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</si>
  <si>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</si>
  <si>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</si>
  <si>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</si>
  <si>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</si>
  <si>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</si>
  <si>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</si>
  <si>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</si>
  <si>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</si>
  <si>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</si>
  <si>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</si>
  <si>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</si>
  <si>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</si>
  <si>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</si>
  <si>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</si>
  <si>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</si>
  <si>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</si>
  <si>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</si>
  <si>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</si>
  <si>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</si>
  <si>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</si>
  <si>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</si>
  <si>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</si>
  <si>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</si>
  <si>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</si>
  <si>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</si>
  <si>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</si>
  <si>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</si>
  <si>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</si>
  <si>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</si>
  <si>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</si>
  <si>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</si>
  <si>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TEMPLE: Burkina Faso</t>
  </si>
  <si>
    <t>Burkina Faso</t>
  </si>
  <si>
    <t>ISKCON EAST LONDON</t>
  </si>
  <si>
    <t>ISKCON PHOENIX</t>
  </si>
  <si>
    <t>ISKCON LENASIA</t>
  </si>
  <si>
    <t>ISKCON SANDTON</t>
  </si>
  <si>
    <t>TEMPLE: Blantyre</t>
  </si>
  <si>
    <t>Malawi</t>
  </si>
  <si>
    <t>MONTH : January 2017</t>
  </si>
  <si>
    <t>Ramanandini Roy</t>
  </si>
  <si>
    <t>Govardhana Sila</t>
  </si>
  <si>
    <t>Shohana Roberts</t>
  </si>
  <si>
    <t xml:space="preserve">Thando </t>
  </si>
  <si>
    <t>Adhokshaj Jugmohan</t>
  </si>
  <si>
    <t>Medhavi Prabhu</t>
  </si>
  <si>
    <t>Christian Bangala</t>
  </si>
  <si>
    <t>Tulsi Finlay</t>
  </si>
  <si>
    <t>Meena Kasiram</t>
  </si>
  <si>
    <t xml:space="preserve">Devon </t>
  </si>
  <si>
    <t>Brahm Dev Das</t>
  </si>
  <si>
    <t>Sarasvati Kwane</t>
  </si>
  <si>
    <t>Bhakti Devi</t>
  </si>
  <si>
    <t>Vasanti Devi</t>
  </si>
  <si>
    <t>Dannealle Das</t>
  </si>
  <si>
    <t>Radha Sharana</t>
  </si>
  <si>
    <t>Symananda Krishna</t>
  </si>
  <si>
    <t>Bhavananda Das</t>
  </si>
  <si>
    <t>Jason Finlay</t>
  </si>
  <si>
    <t>Vraj Krishna Das</t>
  </si>
  <si>
    <t>Reggie Poonyane</t>
  </si>
  <si>
    <t>Jyotirmoy</t>
  </si>
  <si>
    <t>Toshani Devi Dasi</t>
  </si>
  <si>
    <t>Jaya Gaura</t>
  </si>
  <si>
    <t xml:space="preserve">Gopa Kumar </t>
  </si>
  <si>
    <t xml:space="preserve">Kevin </t>
  </si>
  <si>
    <t>Dale Wastell</t>
  </si>
  <si>
    <t>MONTH : December 2017</t>
  </si>
  <si>
    <t>Vibhu Caitanya Das</t>
  </si>
  <si>
    <t>Brahmacari Ashram Team</t>
  </si>
  <si>
    <t>Krsna Prema Nama Hatta</t>
  </si>
  <si>
    <t>Prabhanu Das</t>
  </si>
  <si>
    <t>Nitai Pada Kamala Team</t>
  </si>
  <si>
    <t>Srila Prabhupada Prema Nama Hatta</t>
  </si>
  <si>
    <t>Radha Radhanath Dasi</t>
  </si>
  <si>
    <t>Bhakti Nilai Das</t>
  </si>
  <si>
    <t>Book Counter</t>
  </si>
  <si>
    <t>Prabhupada Anuga's</t>
  </si>
  <si>
    <t>Jahnava Dasis Team</t>
  </si>
  <si>
    <t>Jai Sacinandan Das</t>
  </si>
  <si>
    <t>Super Sunday Sankirtan Team</t>
  </si>
  <si>
    <t>Harichandan Das</t>
  </si>
  <si>
    <t>Merebank Nama Hatta</t>
  </si>
  <si>
    <t>Sudarshan Chakra</t>
  </si>
  <si>
    <t>Devaki Radhika Dasi</t>
  </si>
  <si>
    <t>Sukumari Dd</t>
  </si>
  <si>
    <t>Btg Office</t>
  </si>
  <si>
    <t>Preisha Singh  &amp; Suran Jagrup</t>
  </si>
  <si>
    <t>Krsna Kirtan Harinam Party Team</t>
  </si>
  <si>
    <t>Suresh &amp; Shirley Ramavather</t>
  </si>
  <si>
    <t>Guru Seva Team</t>
  </si>
  <si>
    <t>Monthly Sankirtan Festival Team</t>
  </si>
  <si>
    <t>Kanu Thakur Das &amp; Madana Mohini Dd</t>
  </si>
  <si>
    <t>Team Rr</t>
  </si>
  <si>
    <t>Rasaraj Das &amp; Atma Priya Dd</t>
  </si>
  <si>
    <t>Aradhya Murti Dd &amp; Krsna Baladev Das</t>
  </si>
  <si>
    <t>Hh Indrayumna Swami</t>
  </si>
  <si>
    <t>Sri Mukunda Das &amp; Sarikeswari Dd</t>
  </si>
  <si>
    <t>Rajan Jugroop</t>
  </si>
  <si>
    <t>Krishna Charan Das</t>
  </si>
  <si>
    <t>Smita Krsna Das</t>
  </si>
  <si>
    <t>Radhe Baichan</t>
  </si>
  <si>
    <t>Govindaji Das</t>
  </si>
  <si>
    <t>Vitthala Team</t>
  </si>
  <si>
    <t>Prema Kishori Dasi</t>
  </si>
  <si>
    <t>Anil Basdew</t>
  </si>
  <si>
    <t>Priyadarshni Dasi</t>
  </si>
  <si>
    <t>Anand Govindan</t>
  </si>
  <si>
    <t>Sharadhya Rasa Dd</t>
  </si>
  <si>
    <t>Sathia Moonsamy</t>
  </si>
  <si>
    <t>Sunil Jurajan</t>
  </si>
  <si>
    <t>Book Office</t>
  </si>
  <si>
    <t>Northdene Nama Hatta</t>
  </si>
  <si>
    <t>Govindas Restaurant</t>
  </si>
  <si>
    <t>Rukmini Sundri Dasi</t>
  </si>
  <si>
    <t>Syama Behari Dasa</t>
  </si>
  <si>
    <t>Krishen Morarjee</t>
  </si>
  <si>
    <t>Ramapriya Dasi</t>
  </si>
  <si>
    <t>Radha Gopinath Das &amp; Radha Prema Dd</t>
  </si>
  <si>
    <t>Deena Moodley</t>
  </si>
  <si>
    <t>Prema Madhurya Dasi &amp; Mukura Dd</t>
  </si>
  <si>
    <t>Visham Budaloo</t>
  </si>
  <si>
    <t>Sagree Nagesar</t>
  </si>
  <si>
    <t>Nadiya Godrume Das</t>
  </si>
  <si>
    <t xml:space="preserve">Nareen </t>
  </si>
  <si>
    <t>Smitha Mohabir</t>
  </si>
  <si>
    <t>Preggie Naicker</t>
  </si>
  <si>
    <t>Clare Estate Nama Hatta</t>
  </si>
  <si>
    <t>Rama Badhra Das</t>
  </si>
  <si>
    <t>Vraja Rani Dd</t>
  </si>
  <si>
    <t>Preaska Reddy</t>
  </si>
  <si>
    <t>Syama Rati Dd &amp; Kesighat Das &amp; Ragunath</t>
  </si>
  <si>
    <t>Subhadra Dd</t>
  </si>
  <si>
    <t>Vishvarupa Das</t>
  </si>
  <si>
    <t>Chitraleka Dasi</t>
  </si>
  <si>
    <t>Vasudha Dd</t>
  </si>
  <si>
    <t>Gillitts Nama Hatta</t>
  </si>
  <si>
    <t>Narahari Das</t>
  </si>
  <si>
    <t>Krsna Kishore Das</t>
  </si>
  <si>
    <t>Uddhava Vallabh</t>
  </si>
  <si>
    <t>Dukhi Radha Dd</t>
  </si>
  <si>
    <t>Lalitha Sakhis Team</t>
  </si>
  <si>
    <t>Saci Mata</t>
  </si>
  <si>
    <t>Viren Bishun</t>
  </si>
  <si>
    <t>Bob Jaikarun</t>
  </si>
  <si>
    <t>Palika Dasi &amp; Manjari Sevika Dd</t>
  </si>
  <si>
    <t>Radha Vinod Dasi</t>
  </si>
  <si>
    <t>Reena Singh</t>
  </si>
  <si>
    <t>Suren Laljeeth</t>
  </si>
  <si>
    <t>Taralika Dd</t>
  </si>
  <si>
    <t>Terence</t>
  </si>
  <si>
    <t>Sarnia/Pinetown Nama Hatta</t>
  </si>
  <si>
    <t>Gandharvika Dd</t>
  </si>
  <si>
    <t>Nikunja Viharini Dd</t>
  </si>
  <si>
    <t>Varuni Dasi</t>
  </si>
  <si>
    <t>Saptagram Dasi</t>
  </si>
  <si>
    <t>Ujjvala Rasa Dasi</t>
  </si>
  <si>
    <t>Bala Pillay</t>
  </si>
  <si>
    <t>Nama Lila Dd</t>
  </si>
  <si>
    <t>Avin Maharaj</t>
  </si>
  <si>
    <t>Ayodhyavasi Ram Das</t>
  </si>
  <si>
    <t>Ravindra Swarup Das</t>
  </si>
  <si>
    <t>Sharmrista &amp; Vrishthi</t>
  </si>
  <si>
    <t>Padyavali Dd</t>
  </si>
  <si>
    <t>Alana Maharaj</t>
  </si>
  <si>
    <t>Sucharya Das &amp; Suddha Sattva Dasi</t>
  </si>
  <si>
    <t>Anadamaya Das</t>
  </si>
  <si>
    <t>Reshmi &amp; Kajal Singh</t>
  </si>
  <si>
    <t>Radhanath's     Gifts</t>
  </si>
  <si>
    <t>Devarata Das</t>
  </si>
  <si>
    <t>Sanjay Singh</t>
  </si>
  <si>
    <t>Sarisha Harichandan</t>
  </si>
  <si>
    <t>Rishie Sewpaul</t>
  </si>
  <si>
    <t>Bhaktin Itumeleng &amp; Mukundanghri dasa (team)</t>
  </si>
  <si>
    <t>Mukundanghri dasa</t>
  </si>
  <si>
    <t>Bhakti Lounge Johannesburg</t>
  </si>
  <si>
    <t>Njp Sankritan Team</t>
  </si>
  <si>
    <t>Krishna Prasad</t>
  </si>
  <si>
    <t>Yukta</t>
  </si>
  <si>
    <t>Radhe Radhe</t>
  </si>
  <si>
    <t>Gift Shop</t>
  </si>
  <si>
    <t>Acuytananda Das</t>
  </si>
  <si>
    <t>Kusum Seva</t>
  </si>
  <si>
    <t>Virachandra Das</t>
  </si>
  <si>
    <t>Priscilla Suckoo</t>
  </si>
  <si>
    <t>Betty &amp; Kem Singh</t>
  </si>
  <si>
    <t>Maran Pillay</t>
  </si>
  <si>
    <t>Revatinandana Das</t>
  </si>
  <si>
    <t>Videsh SewJagath</t>
  </si>
  <si>
    <t>Omesh</t>
  </si>
  <si>
    <t>Virabjadra Das</t>
  </si>
  <si>
    <t>Tony</t>
  </si>
  <si>
    <t>Asha Phenkoo</t>
  </si>
  <si>
    <t>Indrabhatta Das</t>
  </si>
  <si>
    <t>Kesari Raj</t>
  </si>
  <si>
    <t>Rasavathi DD</t>
  </si>
  <si>
    <t>Stellenbosch Sankirtana Party</t>
  </si>
  <si>
    <t>Acarya Charan</t>
  </si>
  <si>
    <t>Avinash Jaykaran</t>
  </si>
  <si>
    <t>Bhaktika Budhram</t>
  </si>
  <si>
    <t>Book Table</t>
  </si>
  <si>
    <t>Chandeshwar</t>
  </si>
  <si>
    <t>Damodara Carana Das &amp; Radhika Sundari DD</t>
  </si>
  <si>
    <t>Dino Singh</t>
  </si>
  <si>
    <t>Dr Pooran</t>
  </si>
  <si>
    <t>Hari Das and Hari Priya</t>
  </si>
  <si>
    <t>Hasti Gopal</t>
  </si>
  <si>
    <t>Jagannath</t>
  </si>
  <si>
    <t>Lavanga</t>
  </si>
  <si>
    <t>Lolly</t>
  </si>
  <si>
    <t>Mansukhlal</t>
  </si>
  <si>
    <t>Nanda Maharaj and Yasoda</t>
  </si>
  <si>
    <t>Nitia Das &amp; Nikunja DD</t>
  </si>
  <si>
    <t xml:space="preserve">Nityananda Pran </t>
  </si>
  <si>
    <t>Paveen Prabhu</t>
  </si>
  <si>
    <t>Radha Priya</t>
  </si>
  <si>
    <t>Rasamrta</t>
  </si>
  <si>
    <t>Rasika Manjari Dasi</t>
  </si>
  <si>
    <t>Rasika Mohan Prabhu</t>
  </si>
  <si>
    <t>Rekha Sukhun</t>
  </si>
  <si>
    <t>Sanjay</t>
  </si>
  <si>
    <t>Satrajeet</t>
  </si>
  <si>
    <t>Shraya Moodley</t>
  </si>
  <si>
    <t>Sita Mataji</t>
  </si>
  <si>
    <t>Suta Goswami Prabhu</t>
  </si>
  <si>
    <t>Ram Naidoo</t>
  </si>
  <si>
    <t>Vinnesh Mahabeer</t>
  </si>
  <si>
    <t>Midrand BTG team</t>
  </si>
  <si>
    <t xml:space="preserve">Aditi devi dasi </t>
  </si>
  <si>
    <t xml:space="preserve">Annereine and Sayj Ramphal </t>
  </si>
  <si>
    <t xml:space="preserve">Ash Singh </t>
  </si>
  <si>
    <t xml:space="preserve">Ashley Mathura </t>
  </si>
  <si>
    <t xml:space="preserve">Ashveer Singh </t>
  </si>
  <si>
    <t xml:space="preserve">Balai dasi </t>
  </si>
  <si>
    <t xml:space="preserve">Bhavisha Naran </t>
  </si>
  <si>
    <t xml:space="preserve">Brindaveni Naidoo </t>
  </si>
  <si>
    <t>Charlene and Kamalasen Naidoo</t>
  </si>
  <si>
    <t>Chevlika Chuturgoon</t>
  </si>
  <si>
    <t>Damodar das (BCAIS)</t>
  </si>
  <si>
    <t xml:space="preserve">Damodar das (KKS) </t>
  </si>
  <si>
    <t xml:space="preserve">Dineshvar Krishna das </t>
  </si>
  <si>
    <t xml:space="preserve">Daksha Rama </t>
  </si>
  <si>
    <t xml:space="preserve">Gita Mala devi dasi </t>
  </si>
  <si>
    <t xml:space="preserve">Kelisha Moodley </t>
  </si>
  <si>
    <t xml:space="preserve">Neil Gewanlal </t>
  </si>
  <si>
    <t xml:space="preserve">Nrsimha Tirtha das </t>
  </si>
  <si>
    <t xml:space="preserve">Pranav Maikoo </t>
  </si>
  <si>
    <t xml:space="preserve">Radhakund devi dasi </t>
  </si>
  <si>
    <t xml:space="preserve">Radhe Shyam das </t>
  </si>
  <si>
    <t xml:space="preserve">Radhika Kripa devi dasi </t>
  </si>
  <si>
    <t>Ravin Singh</t>
  </si>
  <si>
    <t>Rishal and Nelene Sooklal</t>
  </si>
  <si>
    <t xml:space="preserve">Roshika and Nisha Singh </t>
  </si>
  <si>
    <t xml:space="preserve">Sashnee Singh </t>
  </si>
  <si>
    <t xml:space="preserve">Sonali Singh </t>
  </si>
  <si>
    <t xml:space="preserve">Sunday Love Feast Cooking teams </t>
  </si>
  <si>
    <t xml:space="preserve">Vaisnavi Carana devi dasi </t>
  </si>
  <si>
    <t xml:space="preserve">Yadav Singh </t>
  </si>
  <si>
    <t xml:space="preserve">Yamunastakam devi dasi </t>
  </si>
  <si>
    <t>Vrajabasi das</t>
  </si>
  <si>
    <t>Keshav</t>
  </si>
  <si>
    <t>Bhakta Sholto</t>
  </si>
  <si>
    <t>Motlatsi</t>
  </si>
  <si>
    <t>Kirath &amp; Sristhi</t>
  </si>
  <si>
    <t xml:space="preserve">Anesha </t>
  </si>
  <si>
    <t xml:space="preserve"> Lenasia Ratha Yatra </t>
  </si>
  <si>
    <t xml:space="preserve"> BTG Office </t>
  </si>
  <si>
    <t xml:space="preserve"> Fundraising Team </t>
  </si>
  <si>
    <t xml:space="preserve"> Sasolburg Namahatta </t>
  </si>
  <si>
    <t xml:space="preserve"> Hrdaya Caitanya &amp; Vrajesvari devi dasi </t>
  </si>
  <si>
    <t xml:space="preserve"> Gambhira devi dasi </t>
  </si>
  <si>
    <t xml:space="preserve"> Aditi devi dasi </t>
  </si>
  <si>
    <t>Radhe Shyam Youth Group</t>
  </si>
  <si>
    <t>Harinam Ananda Team</t>
  </si>
  <si>
    <t>Pr Ajay Chaitanya</t>
  </si>
  <si>
    <t>Pr Nandana Nandan</t>
  </si>
  <si>
    <t>Mt Nitya Kisori</t>
  </si>
  <si>
    <t>Pr Ghanshyam</t>
  </si>
  <si>
    <t>Pr Vidura</t>
  </si>
  <si>
    <t>Mt Chandra Prabha</t>
  </si>
  <si>
    <t>Pr Mahapurusha</t>
  </si>
  <si>
    <t>Pr mahajana</t>
  </si>
  <si>
    <t>Rose Hill Naam Hatta</t>
  </si>
  <si>
    <t>Mt Gaurangi</t>
  </si>
  <si>
    <t>Mt Taruna</t>
  </si>
  <si>
    <t>Pr Amit</t>
  </si>
  <si>
    <t>Pr Ashish</t>
  </si>
  <si>
    <t>Mt Shanti</t>
  </si>
  <si>
    <t>Pr Vibhishana</t>
  </si>
  <si>
    <t>UMAPATI DASA</t>
  </si>
  <si>
    <t>MWINGI SCHOOL</t>
  </si>
  <si>
    <t>GIFT SHOP</t>
  </si>
  <si>
    <t>CAITANYA VISNU DASA</t>
  </si>
  <si>
    <t>SMART STANDS-NAIROBI</t>
  </si>
  <si>
    <t>TAPASVI YOGA DASA</t>
  </si>
  <si>
    <t>HARE KRISHNA TRAINING CENTER</t>
  </si>
  <si>
    <t>VEDATATTVA DASA</t>
  </si>
  <si>
    <t>RAMAKANTA DASA</t>
  </si>
  <si>
    <t>SACI MATA GROUP</t>
  </si>
  <si>
    <t>NAMAHATTA GROUP</t>
  </si>
  <si>
    <t>WEEKEND WARRIORS</t>
  </si>
  <si>
    <t>SRILA PRABHUPADA WARRIORS</t>
  </si>
  <si>
    <t>VAISHNAVI SANGA  GROUP</t>
  </si>
  <si>
    <t>PARTH PREM DAS &amp; TEAM</t>
  </si>
  <si>
    <t>Harinama Sankirtana Team</t>
  </si>
  <si>
    <t>Dhruva Maharaj Dasa</t>
  </si>
  <si>
    <t>ANANDA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</si>
</sst>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5" fontId="35" fillId="0" borderId="0" applyBorder="0" applyProtection="0"/>
  </cellStyleXfs>
  <cellXfs count="20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4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74</v>
      </c>
    </row>
    <row r="3" spans="1:16" ht="12.75">
      <c r="B3" s="2" t="s">
        <v>110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348</v>
      </c>
      <c r="C9" s="108"/>
      <c r="D9" s="100"/>
      <c r="E9" s="100"/>
      <c r="F9" s="123"/>
      <c r="G9" s="124"/>
      <c r="H9" s="125"/>
      <c r="I9" s="104">
        <v>3</v>
      </c>
      <c r="J9" s="125"/>
      <c r="K9" s="124"/>
      <c r="L9" s="105"/>
      <c r="M9" s="124"/>
      <c r="N9" s="125">
        <v>2</v>
      </c>
      <c r="O9" s="106">
        <f>SUM(F9:N9)</f>
        <v>5</v>
      </c>
      <c r="P9" s="107">
        <f>(F9*$F$5)+(G9*$G$5)+(H9*$H$5)+(I9*$I$5)+(J9*$J$5)+(K9*$K$5)+(L9*$L$5)+(M9*$M$5)+(N9*$N$5)</f>
        <v>5.5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>
      <c r="A11" s="38"/>
      <c r="B11" s="109" t="s">
        <v>21</v>
      </c>
      <c r="C11" s="109">
        <f t="shared" ref="C11:P11" si="0">SUM(C9:C10)</f>
        <v>0</v>
      </c>
      <c r="D11" s="109">
        <f t="shared" si="0"/>
        <v>0</v>
      </c>
      <c r="E11" s="109">
        <f t="shared" si="0"/>
        <v>0</v>
      </c>
      <c r="F11" s="109">
        <f t="shared" si="0"/>
        <v>0</v>
      </c>
      <c r="G11" s="109">
        <f t="shared" si="0"/>
        <v>0</v>
      </c>
      <c r="H11" s="109">
        <f t="shared" si="0"/>
        <v>0</v>
      </c>
      <c r="I11" s="109">
        <f t="shared" si="0"/>
        <v>3</v>
      </c>
      <c r="J11" s="109">
        <f t="shared" si="0"/>
        <v>0</v>
      </c>
      <c r="K11" s="109">
        <f t="shared" si="0"/>
        <v>0</v>
      </c>
      <c r="L11" s="109">
        <f t="shared" si="0"/>
        <v>0</v>
      </c>
      <c r="M11" s="109">
        <f t="shared" si="0"/>
        <v>0</v>
      </c>
      <c r="N11" s="109">
        <f t="shared" si="0"/>
        <v>2</v>
      </c>
      <c r="O11" s="109">
        <f t="shared" si="0"/>
        <v>5</v>
      </c>
      <c r="P11" s="109">
        <f t="shared" si="0"/>
        <v>5.5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N25" sqref="N25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3"/>
      <c r="G9" s="154"/>
      <c r="H9" s="155"/>
      <c r="I9" s="156"/>
      <c r="J9" s="155"/>
      <c r="K9" s="154"/>
      <c r="L9" s="157"/>
      <c r="M9" s="154"/>
      <c r="N9" s="155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72</v>
      </c>
    </row>
    <row r="3" spans="1:16" ht="12.75">
      <c r="B3" s="2" t="s">
        <v>110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347</v>
      </c>
      <c r="C9" s="108"/>
      <c r="D9" s="100"/>
      <c r="E9" s="100"/>
      <c r="F9" s="123"/>
      <c r="G9" s="124">
        <v>7</v>
      </c>
      <c r="H9" s="125"/>
      <c r="I9" s="104">
        <v>5</v>
      </c>
      <c r="J9" s="125"/>
      <c r="K9" s="124"/>
      <c r="L9" s="105"/>
      <c r="M9" s="124"/>
      <c r="N9" s="125">
        <v>23</v>
      </c>
      <c r="O9" s="106">
        <f t="shared" ref="O9:O12" si="0">SUM(F9:N9)</f>
        <v>35</v>
      </c>
      <c r="P9" s="107">
        <f t="shared" ref="P9:P12" si="1">(F9*$F$5)+(G9*$G$5)+(H9*$H$5)+(I9*$I$5)+(J9*$J$5)+(K9*$K$5)+(L9*$L$5)+(M9*$M$5)+(N9*$N$5)</f>
        <v>50.25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7</v>
      </c>
      <c r="H14" s="109">
        <f t="shared" si="2"/>
        <v>0</v>
      </c>
      <c r="I14" s="109">
        <f t="shared" si="2"/>
        <v>5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23</v>
      </c>
      <c r="O14" s="109">
        <f t="shared" si="2"/>
        <v>35</v>
      </c>
      <c r="P14" s="109">
        <f t="shared" si="2"/>
        <v>50.25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8"/>
  <sheetViews>
    <sheetView workbookViewId="0">
      <selection activeCell="I31" sqref="I31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110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332</v>
      </c>
      <c r="C8" s="150"/>
      <c r="D8" s="51"/>
      <c r="E8" s="52"/>
      <c r="F8" s="53"/>
      <c r="G8" s="59"/>
      <c r="H8" s="60"/>
      <c r="I8" s="61"/>
      <c r="J8" s="60"/>
      <c r="K8" s="59"/>
      <c r="L8" s="62">
        <v>1</v>
      </c>
      <c r="M8" s="59"/>
      <c r="N8" s="60">
        <v>50</v>
      </c>
      <c r="O8" s="120">
        <f>SUM(C8:N8)</f>
        <v>51</v>
      </c>
      <c r="P8" s="37">
        <f>(C8*$C$4)+(F8*$F$4)+(G8*$G$4)+(H8*$H$4)+(I8*$I$4)+(J8*$J$4)+(K8*$K$4)+(L8*$L$4)+(M8*$M$4)+(N8*$N$4)</f>
        <v>101</v>
      </c>
    </row>
    <row r="9" spans="1:16">
      <c r="B9" s="58" t="s">
        <v>333</v>
      </c>
      <c r="C9" s="150"/>
      <c r="D9" s="51"/>
      <c r="E9" s="52"/>
      <c r="F9" s="53"/>
      <c r="G9" s="59"/>
      <c r="H9" s="60"/>
      <c r="I9" s="61"/>
      <c r="J9" s="60"/>
      <c r="K9" s="59">
        <v>10</v>
      </c>
      <c r="L9" s="62"/>
      <c r="M9" s="59"/>
      <c r="N9" s="60"/>
      <c r="O9" s="120">
        <f t="shared" ref="O9:O21" si="0">SUM(F9:N9)</f>
        <v>10</v>
      </c>
      <c r="P9" s="37">
        <f>(F9*$F$4)+(G9*$G$4)+(H9*$H$4)+(I9*$I$4)+(J9*$J$4)+(K9*$K$4)+(L9*$L$4)+(M9*$M$4)+(N9*$N$4)</f>
        <v>10</v>
      </c>
    </row>
    <row r="10" spans="1:16">
      <c r="B10" s="58" t="s">
        <v>334</v>
      </c>
      <c r="C10" s="150"/>
      <c r="D10" s="51"/>
      <c r="E10" s="52">
        <v>1</v>
      </c>
      <c r="F10" s="53"/>
      <c r="G10" s="59">
        <v>12</v>
      </c>
      <c r="H10" s="60"/>
      <c r="I10" s="151">
        <v>1</v>
      </c>
      <c r="J10" s="60"/>
      <c r="K10" s="59">
        <v>3</v>
      </c>
      <c r="L10" s="62"/>
      <c r="M10" s="59"/>
      <c r="N10" s="60">
        <v>22</v>
      </c>
      <c r="O10" s="120">
        <f t="shared" si="0"/>
        <v>38</v>
      </c>
      <c r="P10" s="37">
        <f>(F10*$F$4)+(G10*$G$4)+(H10*$H$4)+(I10*$I$4)+(J10*$J$4)+(K10*$K$4)+(L10*$L$4)+(M10*$M$4)+(N10*$N$4)</f>
        <v>50.5</v>
      </c>
    </row>
    <row r="11" spans="1:16">
      <c r="B11" s="58" t="s">
        <v>335</v>
      </c>
      <c r="C11" s="150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>
        <v>108</v>
      </c>
      <c r="O11" s="120">
        <f t="shared" si="0"/>
        <v>108</v>
      </c>
      <c r="P11" s="37">
        <f>(F11*$F$4)+(G11*$G$4)+(H11*$H$4)+(I11*$I$4)+(J11*$J$4)+(K11*$K$4)+(L11*$L$4)+(M11*$M$4)+(N11*$N$4)</f>
        <v>216</v>
      </c>
    </row>
    <row r="12" spans="1:16">
      <c r="B12" s="58" t="s">
        <v>336</v>
      </c>
      <c r="C12" s="150"/>
      <c r="D12" s="51"/>
      <c r="E12" s="52"/>
      <c r="F12" s="53"/>
      <c r="G12" s="59">
        <v>200</v>
      </c>
      <c r="H12" s="60"/>
      <c r="I12" s="61"/>
      <c r="J12" s="60"/>
      <c r="K12" s="59"/>
      <c r="L12" s="62"/>
      <c r="M12" s="59"/>
      <c r="N12" s="60"/>
      <c r="O12" s="120">
        <f t="shared" si="0"/>
        <v>200</v>
      </c>
      <c r="P12" s="37">
        <f>(F12*$F$4)+(G12*$G$4)+(H12*$H$4)+(I12*$I$4)+(J12*$J$4)+(K12*$K$4)+(L12*$L$4)+(M12*$M$4)+(N12*$N$4)</f>
        <v>50</v>
      </c>
    </row>
    <row r="13" spans="1:16">
      <c r="B13" s="58" t="s">
        <v>337</v>
      </c>
      <c r="C13" s="150"/>
      <c r="D13" s="51"/>
      <c r="E13" s="52"/>
      <c r="F13" s="53"/>
      <c r="G13" s="59">
        <v>113</v>
      </c>
      <c r="H13" s="60"/>
      <c r="I13" s="61">
        <v>14</v>
      </c>
      <c r="J13" s="60"/>
      <c r="K13" s="59">
        <v>12</v>
      </c>
      <c r="L13" s="62"/>
      <c r="M13" s="59"/>
      <c r="N13" s="60">
        <v>0</v>
      </c>
      <c r="O13" s="120">
        <f t="shared" si="0"/>
        <v>139</v>
      </c>
      <c r="P13" s="37">
        <f>(F13*$F$4)+(G13*$G$4)+(H13*$H$4)+(I13*$I$4)+(J13*$J$4)+(K13*$K$4)+(L13*$L$4)+(M13*$M$4)+(N13*$N$4)</f>
        <v>47.25</v>
      </c>
    </row>
    <row r="14" spans="1:16" s="196" customFormat="1">
      <c r="B14" s="195" t="s">
        <v>338</v>
      </c>
      <c r="C14" s="150"/>
      <c r="D14" s="51"/>
      <c r="E14" s="201"/>
      <c r="F14" s="202"/>
      <c r="G14" s="187">
        <v>230</v>
      </c>
      <c r="H14" s="188"/>
      <c r="I14" s="189">
        <v>35</v>
      </c>
      <c r="J14" s="188"/>
      <c r="K14" s="187">
        <v>60</v>
      </c>
      <c r="L14" s="190"/>
      <c r="M14" s="187"/>
      <c r="N14" s="188">
        <v>15</v>
      </c>
      <c r="O14" s="120">
        <f t="shared" ref="O14:O18" si="1">SUM(F14:N14)</f>
        <v>340</v>
      </c>
      <c r="P14" s="203">
        <f t="shared" ref="P14:P18" si="2">(F14*$F$4)+(G14*$G$4)+(H14*$H$4)+(I14*$I$4)+(J14*$J$4)+(K14*$K$4)+(L14*$L$4)+(M14*$M$4)+(N14*$N$4)</f>
        <v>165</v>
      </c>
    </row>
    <row r="15" spans="1:16" s="196" customFormat="1">
      <c r="B15" s="195" t="s">
        <v>339</v>
      </c>
      <c r="C15" s="150"/>
      <c r="D15" s="51"/>
      <c r="E15" s="201">
        <v>1</v>
      </c>
      <c r="F15" s="202">
        <v>26</v>
      </c>
      <c r="G15" s="187">
        <v>20</v>
      </c>
      <c r="H15" s="188"/>
      <c r="I15" s="151">
        <v>4</v>
      </c>
      <c r="J15" s="188"/>
      <c r="K15" s="187">
        <v>6</v>
      </c>
      <c r="L15" s="190"/>
      <c r="M15" s="187"/>
      <c r="N15" s="188">
        <v>63</v>
      </c>
      <c r="O15" s="120">
        <f t="shared" si="1"/>
        <v>119</v>
      </c>
      <c r="P15" s="203">
        <f t="shared" si="2"/>
        <v>141.6</v>
      </c>
    </row>
    <row r="16" spans="1:16" s="196" customFormat="1">
      <c r="B16" s="195" t="s">
        <v>340</v>
      </c>
      <c r="C16" s="150"/>
      <c r="D16" s="51">
        <v>1</v>
      </c>
      <c r="E16" s="201"/>
      <c r="F16" s="202"/>
      <c r="G16" s="187">
        <v>150</v>
      </c>
      <c r="H16" s="188"/>
      <c r="I16" s="189"/>
      <c r="J16" s="188"/>
      <c r="K16" s="187"/>
      <c r="L16" s="190"/>
      <c r="M16" s="187"/>
      <c r="N16" s="188">
        <v>164</v>
      </c>
      <c r="O16" s="120">
        <f t="shared" si="1"/>
        <v>314</v>
      </c>
      <c r="P16" s="203">
        <f t="shared" si="2"/>
        <v>365.5</v>
      </c>
    </row>
    <row r="17" spans="1:16" s="196" customFormat="1">
      <c r="B17" s="195" t="s">
        <v>341</v>
      </c>
      <c r="C17" s="150"/>
      <c r="D17" s="51"/>
      <c r="E17" s="201"/>
      <c r="F17" s="202"/>
      <c r="G17" s="187"/>
      <c r="H17" s="188"/>
      <c r="I17" s="189"/>
      <c r="J17" s="188"/>
      <c r="K17" s="187"/>
      <c r="L17" s="190"/>
      <c r="M17" s="187"/>
      <c r="N17" s="188">
        <v>163</v>
      </c>
      <c r="O17" s="120">
        <f t="shared" si="1"/>
        <v>163</v>
      </c>
      <c r="P17" s="203">
        <f t="shared" si="2"/>
        <v>326</v>
      </c>
    </row>
    <row r="18" spans="1:16" s="196" customFormat="1">
      <c r="B18" s="195" t="s">
        <v>342</v>
      </c>
      <c r="C18" s="150"/>
      <c r="D18" s="51"/>
      <c r="E18" s="201"/>
      <c r="F18" s="202"/>
      <c r="G18" s="187">
        <v>180</v>
      </c>
      <c r="H18" s="188"/>
      <c r="I18" s="189"/>
      <c r="J18" s="188"/>
      <c r="K18" s="187">
        <v>545</v>
      </c>
      <c r="L18" s="190"/>
      <c r="M18" s="187"/>
      <c r="N18" s="188">
        <v>160</v>
      </c>
      <c r="O18" s="120">
        <f t="shared" si="1"/>
        <v>885</v>
      </c>
      <c r="P18" s="203">
        <f t="shared" si="2"/>
        <v>910</v>
      </c>
    </row>
    <row r="19" spans="1:16">
      <c r="B19" s="58" t="s">
        <v>343</v>
      </c>
      <c r="C19" s="150"/>
      <c r="D19" s="51"/>
      <c r="E19" s="52"/>
      <c r="F19" s="53"/>
      <c r="G19" s="59"/>
      <c r="H19" s="60"/>
      <c r="I19" s="151"/>
      <c r="J19" s="60"/>
      <c r="K19" s="59"/>
      <c r="L19" s="62"/>
      <c r="M19" s="59"/>
      <c r="N19" s="60">
        <v>12</v>
      </c>
      <c r="O19" s="120">
        <f t="shared" si="0"/>
        <v>12</v>
      </c>
      <c r="P19" s="37">
        <f>(F19*$F$4)+(G19*$G$4)+(H19*$H$4)+(I19*$I$4)+(J19*$J$4)+(K19*$K$4)+(L19*$L$4)+(M19*$M$4)+(N19*$N$4)</f>
        <v>24</v>
      </c>
    </row>
    <row r="20" spans="1:16">
      <c r="B20" s="195" t="s">
        <v>344</v>
      </c>
      <c r="C20" s="150"/>
      <c r="D20" s="51"/>
      <c r="E20" s="52"/>
      <c r="F20" s="53"/>
      <c r="G20" s="59">
        <v>121</v>
      </c>
      <c r="H20" s="60"/>
      <c r="I20" s="61">
        <v>89</v>
      </c>
      <c r="J20" s="60"/>
      <c r="K20" s="59">
        <v>60</v>
      </c>
      <c r="L20" s="62"/>
      <c r="M20" s="59"/>
      <c r="N20" s="60">
        <v>5</v>
      </c>
      <c r="O20" s="120">
        <f t="shared" si="0"/>
        <v>275</v>
      </c>
      <c r="P20" s="37">
        <f>(F20*$F$4)+(G20*$G$4)+(H20*$H$4)+(I20*$I$4)+(J20*$J$4)+(K20*$K$4)+(L20*$L$4)+(M20*$M$4)+(N20*$N$4)</f>
        <v>144.75</v>
      </c>
    </row>
    <row r="21" spans="1:16">
      <c r="B21" s="195" t="s">
        <v>345</v>
      </c>
      <c r="C21" s="150"/>
      <c r="D21" s="51"/>
      <c r="E21" s="52">
        <v>3</v>
      </c>
      <c r="F21" s="53"/>
      <c r="G21" s="59">
        <v>360</v>
      </c>
      <c r="H21" s="60"/>
      <c r="I21" s="61">
        <v>164</v>
      </c>
      <c r="J21" s="60"/>
      <c r="K21" s="59">
        <v>228</v>
      </c>
      <c r="L21" s="62"/>
      <c r="M21" s="59"/>
      <c r="N21" s="60">
        <v>113</v>
      </c>
      <c r="O21" s="120">
        <f t="shared" si="0"/>
        <v>865</v>
      </c>
      <c r="P21" s="37">
        <f>(F21*$F$4)+(G21*$G$4)+(H21*$H$4)+(I21*$I$4)+(J21*$J$4)+(K21*$K$4)+(L21*$L$4)+(M21*$M$4)+(N21*$N$4)</f>
        <v>626</v>
      </c>
    </row>
    <row r="22" spans="1:16">
      <c r="B22" s="58"/>
      <c r="C22" s="150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20">
        <f t="shared" ref="O22" si="3">SUM(F22:N22)</f>
        <v>0</v>
      </c>
      <c r="P22" s="37">
        <f>(F22*$F$4)+(G22*$G$4)+(H22*$H$4)+(I22*$I$4)+(J22*$J$4)+(K22*$K$4)+(L22*$L$4)+(M22*$M$4)+(N22*$N$4)</f>
        <v>0</v>
      </c>
    </row>
    <row r="23" spans="1:16" ht="12" thickBot="1">
      <c r="A23" s="38"/>
      <c r="B23" s="39" t="s">
        <v>21</v>
      </c>
      <c r="C23" s="39">
        <f t="shared" ref="C23:P23" si="4">SUM(C8:C22)</f>
        <v>0</v>
      </c>
      <c r="D23" s="39">
        <f t="shared" si="4"/>
        <v>1</v>
      </c>
      <c r="E23" s="39">
        <f t="shared" si="4"/>
        <v>5</v>
      </c>
      <c r="F23" s="39">
        <f t="shared" si="4"/>
        <v>26</v>
      </c>
      <c r="G23" s="39">
        <f t="shared" si="4"/>
        <v>1386</v>
      </c>
      <c r="H23" s="39">
        <f t="shared" si="4"/>
        <v>0</v>
      </c>
      <c r="I23" s="39">
        <f t="shared" si="4"/>
        <v>307</v>
      </c>
      <c r="J23" s="39">
        <f t="shared" si="4"/>
        <v>0</v>
      </c>
      <c r="K23" s="39">
        <f t="shared" si="4"/>
        <v>924</v>
      </c>
      <c r="L23" s="39">
        <f t="shared" si="4"/>
        <v>1</v>
      </c>
      <c r="M23" s="39">
        <f t="shared" si="4"/>
        <v>0</v>
      </c>
      <c r="N23" s="39">
        <f t="shared" si="4"/>
        <v>875</v>
      </c>
      <c r="O23" s="39">
        <f t="shared" si="4"/>
        <v>3519</v>
      </c>
      <c r="P23" s="39">
        <f t="shared" si="4"/>
        <v>3177.6</v>
      </c>
    </row>
    <row r="24" spans="1:16">
      <c r="B24" s="38"/>
      <c r="C24" s="38"/>
      <c r="D24" s="38"/>
      <c r="E24" s="38"/>
      <c r="F24" s="40"/>
      <c r="G24" s="40"/>
      <c r="H24" s="40"/>
      <c r="I24" s="40"/>
      <c r="J24" s="40"/>
      <c r="K24" s="40"/>
      <c r="L24" s="40"/>
      <c r="M24" s="40"/>
      <c r="N24" s="40"/>
      <c r="O24" s="38"/>
      <c r="P24" s="38"/>
    </row>
    <row r="25" spans="1:16">
      <c r="O25" s="38"/>
    </row>
    <row r="26" spans="1:16" ht="12" thickBot="1">
      <c r="B26" s="33" t="s">
        <v>39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ht="12" customHeight="1">
      <c r="B27" s="167" t="s">
        <v>346</v>
      </c>
      <c r="C27" s="51"/>
      <c r="D27" s="52"/>
      <c r="E27" s="52"/>
      <c r="F27" s="171"/>
      <c r="G27" s="168">
        <v>9203</v>
      </c>
      <c r="H27" s="60"/>
      <c r="I27" s="169">
        <v>1493</v>
      </c>
      <c r="J27" s="60"/>
      <c r="K27" s="168">
        <v>2709</v>
      </c>
      <c r="L27" s="170"/>
      <c r="M27" s="59"/>
      <c r="N27" s="113">
        <v>1795</v>
      </c>
      <c r="O27" s="36">
        <f>SUM(F27:N27)</f>
        <v>15200</v>
      </c>
      <c r="P27" s="37">
        <f>(F27*$F$4)+(G27*$G$4)+(H27*$H$4)+(I27*$I$4)+(J27*$J$4)+(K27*$K$4)+(L27*$L$4)+(M27*$M$4)+(N27*$N$4)</f>
        <v>9346.25</v>
      </c>
    </row>
    <row r="28" spans="1:16">
      <c r="B28" s="58"/>
      <c r="C28" s="52"/>
      <c r="D28" s="52"/>
      <c r="E28" s="52"/>
      <c r="F28" s="114"/>
      <c r="G28" s="116"/>
      <c r="H28" s="115"/>
      <c r="I28" s="116"/>
      <c r="J28" s="117"/>
      <c r="K28" s="116"/>
      <c r="L28" s="117"/>
      <c r="M28" s="118"/>
      <c r="N28" s="113"/>
      <c r="O28" s="36">
        <f>SUM(F28:N28)</f>
        <v>0</v>
      </c>
      <c r="P28" s="37">
        <f>(F28*$F$4)+(G28*$G$4)+(H28*$H$4)+(I28*$I$4)+(J28*$J$4)+(K28*$K$4)+(L28*$L$4)+(M28*$M$4)+(N28*$N$4)</f>
        <v>0</v>
      </c>
    </row>
    <row r="29" spans="1:16" ht="12" thickBot="1">
      <c r="B29" s="39" t="s">
        <v>21</v>
      </c>
      <c r="C29" s="39">
        <f t="shared" ref="C29:P29" si="5">SUM(C27:C28)</f>
        <v>0</v>
      </c>
      <c r="D29" s="39">
        <f t="shared" si="5"/>
        <v>0</v>
      </c>
      <c r="E29" s="39">
        <f t="shared" si="5"/>
        <v>0</v>
      </c>
      <c r="F29" s="39">
        <f t="shared" si="5"/>
        <v>0</v>
      </c>
      <c r="G29" s="39">
        <f t="shared" si="5"/>
        <v>9203</v>
      </c>
      <c r="H29" s="39">
        <f t="shared" si="5"/>
        <v>0</v>
      </c>
      <c r="I29" s="39">
        <f t="shared" si="5"/>
        <v>1493</v>
      </c>
      <c r="J29" s="39">
        <f t="shared" si="5"/>
        <v>0</v>
      </c>
      <c r="K29" s="39">
        <f t="shared" si="5"/>
        <v>2709</v>
      </c>
      <c r="L29" s="39">
        <f t="shared" si="5"/>
        <v>0</v>
      </c>
      <c r="M29" s="39">
        <f t="shared" si="5"/>
        <v>0</v>
      </c>
      <c r="N29" s="39">
        <f t="shared" si="5"/>
        <v>1795</v>
      </c>
      <c r="O29" s="39">
        <f t="shared" si="5"/>
        <v>15200</v>
      </c>
      <c r="P29" s="119">
        <f t="shared" si="5"/>
        <v>9346.25</v>
      </c>
    </row>
    <row r="32" spans="1:16" ht="12" thickBot="1">
      <c r="B32" s="33" t="s">
        <v>40</v>
      </c>
      <c r="C32" s="33"/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</row>
    <row r="33" spans="2:16">
      <c r="B33" s="58" t="s">
        <v>349</v>
      </c>
      <c r="C33" s="63"/>
      <c r="D33" s="52"/>
      <c r="E33" s="52"/>
      <c r="F33" s="53">
        <v>200</v>
      </c>
      <c r="G33" s="59">
        <v>200</v>
      </c>
      <c r="H33" s="60"/>
      <c r="I33" s="61">
        <v>50</v>
      </c>
      <c r="J33" s="60"/>
      <c r="K33" s="59">
        <v>300</v>
      </c>
      <c r="L33" s="62"/>
      <c r="M33" s="59"/>
      <c r="N33" s="60">
        <v>664</v>
      </c>
      <c r="O33" s="36">
        <f>SUM(F33:N33)</f>
        <v>1414</v>
      </c>
      <c r="P33" s="37">
        <f>(F33*$F$4)+(G33*$G$4)+(H33*$H$4)+(I33*$I$4)+(J33*$J$4)+(K33*$K$4)+(L33*$L$4)+(M33*$M$4)+(N33*$N$4)</f>
        <v>1723</v>
      </c>
    </row>
    <row r="34" spans="2:16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SUM(F34:N34)</f>
        <v>0</v>
      </c>
      <c r="P34" s="37">
        <f>(F34*$F$4)+(G34*$G$4)+(H34*$H$4)+(I34*$I$4)+(J34*$J$4)+(K34*$K$4)+(L34*$L$4)+(M34*$M$4)+(N34*$N$4)</f>
        <v>0</v>
      </c>
    </row>
    <row r="35" spans="2:16"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>SUM(C35:N35)</f>
        <v>0</v>
      </c>
      <c r="P35" s="37">
        <f>(C35*$C$4)+(G35*$G$4)+(H35*$H$4)+(I35*$I$4)+(J35*$J$4)+(K35*$K$4)+(L35*$L$4)+(M35*$M$4)+(N35*$N$4)</f>
        <v>0</v>
      </c>
    </row>
    <row r="36" spans="2:16" ht="12" thickBot="1">
      <c r="B36" s="39" t="s">
        <v>21</v>
      </c>
      <c r="C36" s="39">
        <f>SUM(C33:C34)</f>
        <v>0</v>
      </c>
      <c r="D36" s="39">
        <f>SUM(D33:D34)</f>
        <v>0</v>
      </c>
      <c r="E36" s="39">
        <f>SUM(E33:E34)</f>
        <v>0</v>
      </c>
      <c r="F36" s="39">
        <f t="shared" ref="F36:P36" si="6">SUM(F33:F35)</f>
        <v>200</v>
      </c>
      <c r="G36" s="39">
        <f t="shared" si="6"/>
        <v>200</v>
      </c>
      <c r="H36" s="39">
        <f t="shared" si="6"/>
        <v>0</v>
      </c>
      <c r="I36" s="39">
        <f t="shared" si="6"/>
        <v>50</v>
      </c>
      <c r="J36" s="39">
        <f t="shared" si="6"/>
        <v>0</v>
      </c>
      <c r="K36" s="39">
        <f t="shared" si="6"/>
        <v>300</v>
      </c>
      <c r="L36" s="39">
        <f t="shared" si="6"/>
        <v>0</v>
      </c>
      <c r="M36" s="39">
        <f t="shared" si="6"/>
        <v>0</v>
      </c>
      <c r="N36" s="39">
        <f t="shared" si="6"/>
        <v>664</v>
      </c>
      <c r="O36" s="39">
        <f t="shared" si="6"/>
        <v>1414</v>
      </c>
      <c r="P36" s="119">
        <f t="shared" si="6"/>
        <v>1723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52"/>
    </row>
    <row r="38" spans="2:16">
      <c r="N38" s="122" t="s">
        <v>29</v>
      </c>
      <c r="O38" s="121">
        <f>SUM(O23+O29+O36)</f>
        <v>20133</v>
      </c>
      <c r="P38" s="121">
        <f>SUM(P23+P29+P36)</f>
        <v>14246.85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N28" sqref="N28"/>
    </sheetView>
  </sheetViews>
  <sheetFormatPr defaultRowHeight="11.25"/>
  <cols>
    <col min="1" max="1" width="3.140625" style="196" customWidth="1"/>
    <col min="2" max="2" width="23.28515625" style="196" customWidth="1"/>
    <col min="3" max="3" width="9.7109375" style="196" customWidth="1"/>
    <col min="4" max="4" width="6.28515625" style="196" customWidth="1"/>
    <col min="5" max="5" width="6" style="196" customWidth="1"/>
    <col min="6" max="6" width="5.7109375" style="196" customWidth="1"/>
    <col min="7" max="7" width="7.42578125" style="196" customWidth="1"/>
    <col min="8" max="9" width="5.7109375" style="196" customWidth="1"/>
    <col min="10" max="10" width="7" style="196" customWidth="1"/>
    <col min="11" max="12" width="5.7109375" style="196" customWidth="1"/>
    <col min="13" max="13" width="7.42578125" style="196" customWidth="1"/>
    <col min="14" max="14" width="6.85546875" style="196" customWidth="1"/>
    <col min="15" max="15" width="6.7109375" style="196" customWidth="1"/>
    <col min="16" max="16" width="9.7109375" style="196" customWidth="1"/>
    <col min="17" max="17" width="10" style="196" customWidth="1"/>
    <col min="18" max="16384" width="9.140625" style="196"/>
  </cols>
  <sheetData>
    <row r="2" spans="1:16" ht="12.75">
      <c r="B2" s="2" t="s">
        <v>80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7" customFormat="1">
      <c r="A6" s="196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7" customFormat="1">
      <c r="A9" s="196"/>
      <c r="B9" s="99"/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197" customFormat="1">
      <c r="A10" s="196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4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15" sqref="C15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110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58" t="s">
        <v>316</v>
      </c>
      <c r="C7" s="159"/>
      <c r="D7" s="160"/>
      <c r="E7" s="160"/>
      <c r="F7" s="161"/>
      <c r="G7" s="162">
        <v>2785</v>
      </c>
      <c r="H7" s="163"/>
      <c r="I7" s="164">
        <v>75</v>
      </c>
      <c r="J7" s="163"/>
      <c r="K7" s="162"/>
      <c r="L7" s="165"/>
      <c r="M7" s="162">
        <v>719</v>
      </c>
      <c r="N7" s="163"/>
      <c r="O7" s="36">
        <f t="shared" ref="O7:O15" si="0">SUM(F7:N7)</f>
        <v>3579</v>
      </c>
      <c r="P7" s="37">
        <f t="shared" ref="P7:P15" si="1">(F7*$F$3)+(G7*$G$3)+(H7*$H$3)+(I7*$I$3)+(J7*$J$3)+(K7*$K$3)+(L7*$L$3)+(M7*$M$3)+(N7*$N$3)</f>
        <v>2171.75</v>
      </c>
    </row>
    <row r="8" spans="1:16" s="30" customFormat="1">
      <c r="A8" s="1"/>
      <c r="B8" s="158" t="s">
        <v>317</v>
      </c>
      <c r="C8" s="166"/>
      <c r="D8" s="160"/>
      <c r="E8" s="160"/>
      <c r="F8" s="161"/>
      <c r="G8" s="162"/>
      <c r="H8" s="163"/>
      <c r="I8" s="164"/>
      <c r="J8" s="163"/>
      <c r="K8" s="162"/>
      <c r="L8" s="165"/>
      <c r="M8" s="162">
        <v>150</v>
      </c>
      <c r="N8" s="163"/>
      <c r="O8" s="36">
        <f t="shared" si="0"/>
        <v>150</v>
      </c>
      <c r="P8" s="37">
        <f t="shared" si="1"/>
        <v>300</v>
      </c>
    </row>
    <row r="9" spans="1:16" s="30" customFormat="1">
      <c r="A9" s="1"/>
      <c r="B9" s="158" t="s">
        <v>318</v>
      </c>
      <c r="C9" s="166"/>
      <c r="D9" s="160"/>
      <c r="E9" s="160"/>
      <c r="F9" s="161"/>
      <c r="G9" s="162"/>
      <c r="H9" s="163"/>
      <c r="I9" s="164"/>
      <c r="J9" s="163"/>
      <c r="K9" s="162"/>
      <c r="L9" s="165"/>
      <c r="M9" s="162">
        <v>86</v>
      </c>
      <c r="N9" s="163"/>
      <c r="O9" s="36">
        <f t="shared" si="0"/>
        <v>86</v>
      </c>
      <c r="P9" s="37">
        <f t="shared" si="1"/>
        <v>172</v>
      </c>
    </row>
    <row r="10" spans="1:16" s="30" customFormat="1">
      <c r="A10" s="1"/>
      <c r="B10" s="158" t="s">
        <v>319</v>
      </c>
      <c r="C10" s="166"/>
      <c r="D10" s="160"/>
      <c r="E10" s="160"/>
      <c r="F10" s="161"/>
      <c r="G10" s="162"/>
      <c r="H10" s="163"/>
      <c r="I10" s="164"/>
      <c r="J10" s="163"/>
      <c r="K10" s="162"/>
      <c r="L10" s="165"/>
      <c r="M10" s="162">
        <v>48</v>
      </c>
      <c r="N10" s="163"/>
      <c r="O10" s="36">
        <f t="shared" si="0"/>
        <v>48</v>
      </c>
      <c r="P10" s="37">
        <f t="shared" si="1"/>
        <v>96</v>
      </c>
    </row>
    <row r="11" spans="1:16" s="30" customFormat="1">
      <c r="A11" s="1"/>
      <c r="B11" s="158" t="s">
        <v>320</v>
      </c>
      <c r="C11" s="166"/>
      <c r="D11" s="160"/>
      <c r="E11" s="160"/>
      <c r="F11" s="161"/>
      <c r="G11" s="162">
        <v>151</v>
      </c>
      <c r="H11" s="163"/>
      <c r="I11" s="164"/>
      <c r="J11" s="163"/>
      <c r="K11" s="162"/>
      <c r="L11" s="165"/>
      <c r="M11" s="162">
        <v>10</v>
      </c>
      <c r="N11" s="163"/>
      <c r="O11" s="36">
        <f t="shared" si="0"/>
        <v>161</v>
      </c>
      <c r="P11" s="37">
        <f t="shared" si="1"/>
        <v>57.75</v>
      </c>
    </row>
    <row r="12" spans="1:16" s="30" customFormat="1">
      <c r="A12" s="1"/>
      <c r="B12" s="158" t="s">
        <v>321</v>
      </c>
      <c r="C12" s="166"/>
      <c r="D12" s="160"/>
      <c r="E12" s="160"/>
      <c r="F12" s="161"/>
      <c r="G12" s="162">
        <v>119</v>
      </c>
      <c r="H12" s="163"/>
      <c r="I12" s="164">
        <v>7</v>
      </c>
      <c r="J12" s="163"/>
      <c r="K12" s="162"/>
      <c r="L12" s="165"/>
      <c r="M12" s="162">
        <v>11</v>
      </c>
      <c r="N12" s="163"/>
      <c r="O12" s="36">
        <f t="shared" si="0"/>
        <v>137</v>
      </c>
      <c r="P12" s="37">
        <f t="shared" si="1"/>
        <v>55.25</v>
      </c>
    </row>
    <row r="13" spans="1:16" s="30" customFormat="1">
      <c r="A13" s="1"/>
      <c r="B13" s="158" t="s">
        <v>322</v>
      </c>
      <c r="C13" s="166"/>
      <c r="D13" s="160"/>
      <c r="E13" s="160"/>
      <c r="F13" s="161">
        <v>4</v>
      </c>
      <c r="G13" s="162">
        <v>23</v>
      </c>
      <c r="H13" s="163">
        <v>6</v>
      </c>
      <c r="I13" s="164">
        <v>27</v>
      </c>
      <c r="J13" s="163"/>
      <c r="K13" s="162">
        <v>1</v>
      </c>
      <c r="L13" s="165"/>
      <c r="M13" s="162">
        <v>14</v>
      </c>
      <c r="N13" s="163"/>
      <c r="O13" s="36">
        <f t="shared" si="0"/>
        <v>75</v>
      </c>
      <c r="P13" s="37">
        <f t="shared" si="1"/>
        <v>50.15</v>
      </c>
    </row>
    <row r="14" spans="1:16" s="30" customFormat="1">
      <c r="A14" s="1"/>
      <c r="B14" s="158" t="s">
        <v>323</v>
      </c>
      <c r="C14" s="166"/>
      <c r="D14" s="160"/>
      <c r="E14" s="160"/>
      <c r="F14" s="161"/>
      <c r="G14" s="162">
        <v>55</v>
      </c>
      <c r="H14" s="163"/>
      <c r="I14" s="164"/>
      <c r="J14" s="163"/>
      <c r="K14" s="162"/>
      <c r="L14" s="165"/>
      <c r="M14" s="162">
        <v>15</v>
      </c>
      <c r="N14" s="163"/>
      <c r="O14" s="36">
        <f t="shared" si="0"/>
        <v>70</v>
      </c>
      <c r="P14" s="37">
        <f t="shared" si="1"/>
        <v>43.75</v>
      </c>
    </row>
    <row r="15" spans="1:16" s="30" customFormat="1">
      <c r="A15" s="1"/>
      <c r="B15" s="158" t="s">
        <v>324</v>
      </c>
      <c r="C15" s="166"/>
      <c r="D15" s="160"/>
      <c r="E15" s="160"/>
      <c r="F15" s="161"/>
      <c r="G15" s="162">
        <v>129</v>
      </c>
      <c r="H15" s="163"/>
      <c r="I15" s="164">
        <v>5</v>
      </c>
      <c r="J15" s="163"/>
      <c r="K15" s="162"/>
      <c r="L15" s="165"/>
      <c r="M15" s="162"/>
      <c r="N15" s="163"/>
      <c r="O15" s="36">
        <f t="shared" si="0"/>
        <v>134</v>
      </c>
      <c r="P15" s="37">
        <f t="shared" si="1"/>
        <v>34.75</v>
      </c>
    </row>
    <row r="16" spans="1:16" s="30" customFormat="1">
      <c r="A16" s="1"/>
      <c r="B16" s="158" t="s">
        <v>325</v>
      </c>
      <c r="C16" s="166"/>
      <c r="D16" s="160"/>
      <c r="E16" s="160"/>
      <c r="F16" s="161"/>
      <c r="G16" s="162">
        <v>19</v>
      </c>
      <c r="H16" s="163"/>
      <c r="I16" s="164">
        <v>12</v>
      </c>
      <c r="J16" s="163"/>
      <c r="K16" s="162"/>
      <c r="L16" s="165"/>
      <c r="M16" s="162">
        <v>8</v>
      </c>
      <c r="N16" s="163"/>
      <c r="O16" s="36">
        <f t="shared" ref="O16:O22" si="2">SUM(F16:N16)</f>
        <v>39</v>
      </c>
      <c r="P16" s="37">
        <f t="shared" ref="P16:P22" si="3">(F16*$F$3)+(G16*$G$3)+(H16*$H$3)+(I16*$I$3)+(J16*$J$3)+(K16*$K$3)+(L16*$L$3)+(M16*$M$3)+(N16*$N$3)</f>
        <v>26.75</v>
      </c>
    </row>
    <row r="17" spans="1:16" s="30" customFormat="1">
      <c r="A17" s="1"/>
      <c r="B17" s="158" t="s">
        <v>326</v>
      </c>
      <c r="C17" s="166"/>
      <c r="D17" s="160"/>
      <c r="E17" s="160"/>
      <c r="F17" s="161"/>
      <c r="G17" s="162"/>
      <c r="H17" s="163"/>
      <c r="I17" s="164"/>
      <c r="J17" s="163"/>
      <c r="K17" s="162"/>
      <c r="L17" s="165"/>
      <c r="M17" s="162">
        <v>11</v>
      </c>
      <c r="N17" s="163"/>
      <c r="O17" s="36">
        <f t="shared" si="2"/>
        <v>11</v>
      </c>
      <c r="P17" s="37">
        <f t="shared" si="3"/>
        <v>22</v>
      </c>
    </row>
    <row r="18" spans="1:16" s="30" customFormat="1">
      <c r="A18" s="1"/>
      <c r="B18" s="158" t="s">
        <v>327</v>
      </c>
      <c r="C18" s="166"/>
      <c r="D18" s="160"/>
      <c r="E18" s="160"/>
      <c r="F18" s="161">
        <v>1</v>
      </c>
      <c r="G18" s="162">
        <v>15</v>
      </c>
      <c r="H18" s="163"/>
      <c r="I18" s="164">
        <v>2</v>
      </c>
      <c r="J18" s="163"/>
      <c r="K18" s="162"/>
      <c r="L18" s="165"/>
      <c r="M18" s="162">
        <v>6</v>
      </c>
      <c r="N18" s="163"/>
      <c r="O18" s="36">
        <f t="shared" si="2"/>
        <v>24</v>
      </c>
      <c r="P18" s="37">
        <f t="shared" si="3"/>
        <v>16.850000000000001</v>
      </c>
    </row>
    <row r="19" spans="1:16" s="30" customFormat="1">
      <c r="A19" s="1"/>
      <c r="B19" s="158" t="s">
        <v>328</v>
      </c>
      <c r="C19" s="166"/>
      <c r="D19" s="160"/>
      <c r="E19" s="160"/>
      <c r="F19" s="161"/>
      <c r="G19" s="162">
        <v>30</v>
      </c>
      <c r="H19" s="163"/>
      <c r="I19" s="164"/>
      <c r="J19" s="163"/>
      <c r="K19" s="162"/>
      <c r="L19" s="165"/>
      <c r="M19" s="162">
        <v>3</v>
      </c>
      <c r="N19" s="163"/>
      <c r="O19" s="36">
        <f t="shared" si="2"/>
        <v>33</v>
      </c>
      <c r="P19" s="37">
        <f t="shared" si="3"/>
        <v>13.5</v>
      </c>
    </row>
    <row r="20" spans="1:16" s="30" customFormat="1">
      <c r="A20" s="1"/>
      <c r="B20" s="158" t="s">
        <v>329</v>
      </c>
      <c r="C20" s="166"/>
      <c r="D20" s="160"/>
      <c r="E20" s="160"/>
      <c r="F20" s="161"/>
      <c r="G20" s="162">
        <v>7</v>
      </c>
      <c r="H20" s="163"/>
      <c r="I20" s="164">
        <v>9</v>
      </c>
      <c r="J20" s="163"/>
      <c r="K20" s="162"/>
      <c r="L20" s="165"/>
      <c r="M20" s="162">
        <v>1</v>
      </c>
      <c r="N20" s="163"/>
      <c r="O20" s="36">
        <f t="shared" si="2"/>
        <v>17</v>
      </c>
      <c r="P20" s="37">
        <f t="shared" si="3"/>
        <v>8.25</v>
      </c>
    </row>
    <row r="21" spans="1:16" s="182" customFormat="1">
      <c r="A21" s="181"/>
      <c r="B21" s="158" t="s">
        <v>330</v>
      </c>
      <c r="C21" s="166"/>
      <c r="D21" s="160"/>
      <c r="E21" s="160"/>
      <c r="F21" s="161"/>
      <c r="G21" s="162"/>
      <c r="H21" s="163"/>
      <c r="I21" s="164"/>
      <c r="J21" s="163"/>
      <c r="K21" s="162">
        <v>1</v>
      </c>
      <c r="L21" s="165"/>
      <c r="M21" s="162">
        <v>2</v>
      </c>
      <c r="N21" s="163"/>
      <c r="O21" s="191">
        <f t="shared" si="2"/>
        <v>3</v>
      </c>
      <c r="P21" s="192">
        <f t="shared" si="3"/>
        <v>5</v>
      </c>
    </row>
    <row r="22" spans="1:16" s="182" customFormat="1">
      <c r="A22" s="181"/>
      <c r="B22" s="158" t="s">
        <v>331</v>
      </c>
      <c r="C22" s="166"/>
      <c r="D22" s="160"/>
      <c r="E22" s="160"/>
      <c r="F22" s="161"/>
      <c r="G22" s="162">
        <v>1</v>
      </c>
      <c r="H22" s="163"/>
      <c r="I22" s="164"/>
      <c r="J22" s="163"/>
      <c r="K22" s="162">
        <v>1</v>
      </c>
      <c r="L22" s="165"/>
      <c r="M22" s="162">
        <v>1</v>
      </c>
      <c r="N22" s="163"/>
      <c r="O22" s="191">
        <f t="shared" si="2"/>
        <v>3</v>
      </c>
      <c r="P22" s="192">
        <f t="shared" si="3"/>
        <v>3.25</v>
      </c>
    </row>
    <row r="23" spans="1:16" s="30" customFormat="1">
      <c r="A23" s="1"/>
      <c r="B23" s="139"/>
      <c r="C23" s="146"/>
      <c r="D23" s="140"/>
      <c r="E23" s="140"/>
      <c r="F23" s="141"/>
      <c r="G23" s="142"/>
      <c r="H23" s="143"/>
      <c r="I23" s="144"/>
      <c r="J23" s="143"/>
      <c r="K23" s="142"/>
      <c r="L23" s="145"/>
      <c r="M23" s="142"/>
      <c r="N23" s="143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ht="12" thickBot="1">
      <c r="A24" s="38"/>
      <c r="B24" s="39" t="s">
        <v>21</v>
      </c>
      <c r="C24" s="39">
        <f t="shared" ref="C24:P24" si="4">SUM(C7:C23)</f>
        <v>0</v>
      </c>
      <c r="D24" s="39">
        <f t="shared" si="4"/>
        <v>0</v>
      </c>
      <c r="E24" s="39">
        <f t="shared" si="4"/>
        <v>0</v>
      </c>
      <c r="F24" s="39">
        <f t="shared" si="4"/>
        <v>5</v>
      </c>
      <c r="G24" s="39">
        <f t="shared" si="4"/>
        <v>3334</v>
      </c>
      <c r="H24" s="39">
        <f t="shared" si="4"/>
        <v>6</v>
      </c>
      <c r="I24" s="39">
        <f t="shared" si="4"/>
        <v>137</v>
      </c>
      <c r="J24" s="39">
        <f t="shared" si="4"/>
        <v>0</v>
      </c>
      <c r="K24" s="39">
        <f t="shared" si="4"/>
        <v>3</v>
      </c>
      <c r="L24" s="39">
        <f t="shared" si="4"/>
        <v>0</v>
      </c>
      <c r="M24" s="39">
        <f t="shared" si="4"/>
        <v>1085</v>
      </c>
      <c r="N24" s="39">
        <f t="shared" si="4"/>
        <v>0</v>
      </c>
      <c r="O24" s="39">
        <f t="shared" si="4"/>
        <v>4570</v>
      </c>
      <c r="P24" s="39">
        <f t="shared" si="4"/>
        <v>3077</v>
      </c>
    </row>
    <row r="25" spans="1:16">
      <c r="B25" s="38"/>
      <c r="C25" s="38"/>
      <c r="D25" s="38"/>
      <c r="E25" s="38"/>
      <c r="F25" s="40"/>
      <c r="G25" s="40"/>
      <c r="H25" s="40"/>
      <c r="I25" s="40"/>
      <c r="J25" s="40"/>
      <c r="K25" s="40"/>
      <c r="L25" s="40"/>
      <c r="M25" s="40"/>
      <c r="N25" s="40"/>
      <c r="O25" s="38"/>
      <c r="P25" s="38"/>
    </row>
    <row r="26" spans="1:16">
      <c r="B26" s="13"/>
      <c r="C26" s="13"/>
      <c r="D26" s="13"/>
      <c r="E26" s="13"/>
      <c r="F26" s="31"/>
      <c r="G26" s="31"/>
      <c r="H26" s="31"/>
      <c r="I26" s="31"/>
      <c r="J26" s="31"/>
      <c r="K26" s="31"/>
      <c r="L26" s="31"/>
      <c r="M26" s="31"/>
      <c r="N26" s="31"/>
      <c r="O26" s="13"/>
      <c r="P26" s="13"/>
    </row>
    <row r="27" spans="1:16" ht="12" thickBot="1">
      <c r="B27" s="33" t="s">
        <v>31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1:16" s="30" customFormat="1">
      <c r="A28" s="1"/>
      <c r="B28" s="58" t="s">
        <v>71</v>
      </c>
      <c r="C28" s="63"/>
      <c r="D28" s="52"/>
      <c r="E28" s="52"/>
      <c r="F28" s="53"/>
      <c r="G28" s="59">
        <v>1069</v>
      </c>
      <c r="H28" s="60"/>
      <c r="I28" s="61"/>
      <c r="J28" s="60"/>
      <c r="K28" s="59">
        <v>37</v>
      </c>
      <c r="L28" s="62"/>
      <c r="M28" s="59"/>
      <c r="N28" s="60"/>
      <c r="O28" s="36">
        <f>SUM(F28:N28)</f>
        <v>1106</v>
      </c>
      <c r="P28" s="37">
        <f>(C28*$C$3)+(F28*$F$3)+(G28*$G$3)+(H28*$H$3)+(I28*$I$3)+(J28*$J$3)+(K28*$K$3)+(L28*$L$3)+(M28*$M$3)+(N28*$N$3)</f>
        <v>304.25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37">
        <f>(F30*$F$3)+(G30*$G$3)+(H30*$H$3)+(I30*$I$3)+(J30*$J$3)+(K30*$K$3)+(L30*$L$3)+(M30*$M$3)+(N30*$N$3)</f>
        <v>0</v>
      </c>
    </row>
    <row r="31" spans="1:16" ht="12" thickBot="1">
      <c r="A31" s="38"/>
      <c r="B31" s="39" t="s">
        <v>21</v>
      </c>
      <c r="C31" s="39">
        <f>SUM(C28:C30)</f>
        <v>0</v>
      </c>
      <c r="D31" s="39">
        <f>SUM(D28:D30)</f>
        <v>0</v>
      </c>
      <c r="E31" s="39">
        <f>SUM(E28:E30)</f>
        <v>0</v>
      </c>
      <c r="F31" s="39">
        <f>SUM(F28:F30)</f>
        <v>0</v>
      </c>
      <c r="G31" s="39">
        <f>SUM(G28:G30)</f>
        <v>1069</v>
      </c>
      <c r="H31" s="39">
        <f t="shared" ref="H31:P31" si="5">SUM(H28:H30)</f>
        <v>0</v>
      </c>
      <c r="I31" s="39">
        <f t="shared" si="5"/>
        <v>0</v>
      </c>
      <c r="J31" s="39">
        <f t="shared" si="5"/>
        <v>0</v>
      </c>
      <c r="K31" s="39">
        <f t="shared" si="5"/>
        <v>37</v>
      </c>
      <c r="L31" s="39">
        <f t="shared" si="5"/>
        <v>0</v>
      </c>
      <c r="M31" s="39">
        <f t="shared" si="5"/>
        <v>0</v>
      </c>
      <c r="N31" s="39">
        <f t="shared" si="5"/>
        <v>0</v>
      </c>
      <c r="O31" s="41">
        <f t="shared" si="5"/>
        <v>1106</v>
      </c>
      <c r="P31" s="41">
        <f t="shared" si="5"/>
        <v>304.25</v>
      </c>
    </row>
    <row r="32" spans="1:16">
      <c r="G32" s="42"/>
    </row>
    <row r="33" spans="2:16" ht="12.75">
      <c r="B33" s="2"/>
      <c r="C33" s="2"/>
      <c r="D33" s="2"/>
      <c r="E33" s="2"/>
      <c r="F33" s="47"/>
      <c r="G33" s="47"/>
      <c r="H33" s="47"/>
      <c r="I33" s="47"/>
      <c r="J33" s="47"/>
      <c r="K33" s="47"/>
      <c r="L33" s="47"/>
      <c r="M33" s="47"/>
      <c r="N33" s="47"/>
      <c r="O33" s="2"/>
      <c r="P33" s="2"/>
    </row>
    <row r="34" spans="2:16">
      <c r="M34" s="48" t="s">
        <v>21</v>
      </c>
      <c r="O34" s="49">
        <f>+O31+O24</f>
        <v>5676</v>
      </c>
      <c r="P34" s="50">
        <f>+P31+P24</f>
        <v>3381.25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60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59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58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57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56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55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54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53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52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51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50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49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48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47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46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45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44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43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42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7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J191" sqref="J19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110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6" customFormat="1">
      <c r="A6" s="204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6" customFormat="1" ht="12" thickBot="1">
      <c r="B7" s="198" t="s">
        <v>218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 s="197" customFormat="1">
      <c r="A8" s="196"/>
      <c r="B8" s="195" t="s">
        <v>216</v>
      </c>
      <c r="C8" s="201"/>
      <c r="D8" s="201"/>
      <c r="E8" s="201"/>
      <c r="F8" s="202"/>
      <c r="G8" s="187">
        <v>43</v>
      </c>
      <c r="H8" s="188">
        <v>8</v>
      </c>
      <c r="I8" s="189">
        <v>12</v>
      </c>
      <c r="J8" s="188">
        <v>4</v>
      </c>
      <c r="K8" s="187">
        <v>4</v>
      </c>
      <c r="L8" s="190">
        <v>4</v>
      </c>
      <c r="M8" s="187"/>
      <c r="N8" s="188">
        <v>8</v>
      </c>
      <c r="O8" s="191">
        <f>SUM(F8:N8)</f>
        <v>83</v>
      </c>
      <c r="P8" s="203">
        <f>(F8*$F$3)+(G8*$G$3)+(H8*$H$3)+(I8*$I$3)+(J8*$J$3)+(K8*$K$3)+(L8*$L$3)+(M8*$M$3)+(N8*$N$3)</f>
        <v>44.75</v>
      </c>
    </row>
    <row r="9" spans="1:16" s="197" customFormat="1">
      <c r="A9" s="196"/>
      <c r="B9" s="195" t="s">
        <v>217</v>
      </c>
      <c r="C9" s="64"/>
      <c r="D9" s="201"/>
      <c r="E9" s="201"/>
      <c r="F9" s="202"/>
      <c r="G9" s="187"/>
      <c r="H9" s="188"/>
      <c r="I9" s="189">
        <v>2</v>
      </c>
      <c r="J9" s="188"/>
      <c r="K9" s="187"/>
      <c r="L9" s="190"/>
      <c r="M9" s="187"/>
      <c r="N9" s="188"/>
      <c r="O9" s="191">
        <f>SUM(F9:N9)</f>
        <v>2</v>
      </c>
      <c r="P9" s="203">
        <f>(F9*$F$3)+(G9*$G$3)+(H9*$H$3)+(I9*$I$3)+(J9*$J$3)+(K9*$K$3)+(L9*$L$3)+(M9*$M$3)+(N9*$N$3)</f>
        <v>1</v>
      </c>
    </row>
    <row r="10" spans="1:16" s="196" customFormat="1" ht="12" thickBot="1">
      <c r="A10" s="204"/>
      <c r="B10" s="205" t="s">
        <v>21</v>
      </c>
      <c r="C10" s="205">
        <f t="shared" ref="C10:D10" si="0">SUM(C9:C9)</f>
        <v>0</v>
      </c>
      <c r="D10" s="205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43</v>
      </c>
      <c r="H10" s="44">
        <f t="shared" si="1"/>
        <v>8</v>
      </c>
      <c r="I10" s="44">
        <f t="shared" si="1"/>
        <v>14</v>
      </c>
      <c r="J10" s="44">
        <f t="shared" si="1"/>
        <v>4</v>
      </c>
      <c r="K10" s="44">
        <f t="shared" si="1"/>
        <v>4</v>
      </c>
      <c r="L10" s="44">
        <f t="shared" si="1"/>
        <v>4</v>
      </c>
      <c r="M10" s="44">
        <f t="shared" si="1"/>
        <v>0</v>
      </c>
      <c r="N10" s="44">
        <f t="shared" si="1"/>
        <v>8</v>
      </c>
      <c r="O10" s="44">
        <f>SUM(O8:O9)</f>
        <v>85</v>
      </c>
      <c r="P10" s="205">
        <f>SUM(P8:P9)</f>
        <v>45.75</v>
      </c>
    </row>
    <row r="11" spans="1:16" s="196" customFormat="1">
      <c r="A11" s="204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6" customFormat="1">
      <c r="A12" s="204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ht="12" thickBot="1">
      <c r="B13" s="33" t="s">
        <v>20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>
      <c r="A14" s="1"/>
      <c r="B14" s="172" t="s">
        <v>83</v>
      </c>
      <c r="C14" s="173"/>
      <c r="D14" s="174"/>
      <c r="E14" s="174"/>
      <c r="F14" s="175"/>
      <c r="G14" s="176">
        <v>14</v>
      </c>
      <c r="H14" s="177"/>
      <c r="I14" s="178"/>
      <c r="J14" s="177"/>
      <c r="K14" s="176"/>
      <c r="L14" s="179"/>
      <c r="M14" s="176"/>
      <c r="N14" s="177"/>
      <c r="O14" s="36">
        <f>SUM(C14:N14)</f>
        <v>14</v>
      </c>
      <c r="P14" s="37">
        <f>(C14*$C$3)+(F14*$F$3)+(G14*$G$3)+(H14*$H$3)+(I14*$I$3)+(J14*$J$3)+(K14*$K$3)+(L14*$L$3)+(M14*$M$3)+(N14*$N$3)</f>
        <v>3.5</v>
      </c>
    </row>
    <row r="15" spans="1:16" s="30" customFormat="1">
      <c r="A15" s="1"/>
      <c r="B15" s="172" t="s">
        <v>84</v>
      </c>
      <c r="C15" s="180"/>
      <c r="D15" s="174"/>
      <c r="E15" s="174"/>
      <c r="F15" s="175"/>
      <c r="G15" s="176">
        <v>5</v>
      </c>
      <c r="H15" s="177"/>
      <c r="I15" s="178"/>
      <c r="J15" s="177"/>
      <c r="K15" s="176"/>
      <c r="L15" s="179"/>
      <c r="M15" s="176"/>
      <c r="N15" s="177">
        <v>2</v>
      </c>
      <c r="O15" s="36">
        <f>SUM(F15:N15)</f>
        <v>7</v>
      </c>
      <c r="P15" s="37">
        <f>(F15*$F$3)+(G15*$G$3)+(H15*$H$3)+(I15*$I$3)+(J15*$J$3)+(K15*$K$3)+(L15*$L$3)+(M15*$M$3)+(N15*$N$3)</f>
        <v>5.25</v>
      </c>
    </row>
    <row r="16" spans="1:16" s="30" customFormat="1">
      <c r="A16" s="1"/>
      <c r="B16" s="172" t="s">
        <v>85</v>
      </c>
      <c r="C16" s="180"/>
      <c r="D16" s="174"/>
      <c r="E16" s="174"/>
      <c r="F16" s="175"/>
      <c r="G16" s="176">
        <v>8</v>
      </c>
      <c r="H16" s="177"/>
      <c r="I16" s="178">
        <v>3</v>
      </c>
      <c r="J16" s="177"/>
      <c r="K16" s="176">
        <v>2</v>
      </c>
      <c r="L16" s="179"/>
      <c r="M16" s="176"/>
      <c r="N16" s="177">
        <v>2</v>
      </c>
      <c r="O16" s="36">
        <f>SUM(F16:N16)</f>
        <v>15</v>
      </c>
      <c r="P16" s="37">
        <f>(F16*$F$3)+(G16*$G$3)+(H16*$H$3)+(I16*$I$3)+(J16*$J$3)+(K16*$K$3)+(L16*$L$3)+(M16*$M$3)+(N16*$N$3)</f>
        <v>9.5</v>
      </c>
    </row>
    <row r="17" spans="1:16" s="30" customFormat="1">
      <c r="A17" s="1"/>
      <c r="B17" s="58" t="s">
        <v>86</v>
      </c>
      <c r="C17" s="51"/>
      <c r="D17" s="52"/>
      <c r="E17" s="52"/>
      <c r="F17" s="53"/>
      <c r="G17" s="59">
        <v>20</v>
      </c>
      <c r="H17" s="60"/>
      <c r="I17" s="61">
        <v>10</v>
      </c>
      <c r="J17" s="60"/>
      <c r="K17" s="59"/>
      <c r="L17" s="62"/>
      <c r="M17" s="59"/>
      <c r="N17" s="60"/>
      <c r="O17" s="36">
        <f t="shared" ref="O17:O30" si="2">SUM(F17:N17)</f>
        <v>30</v>
      </c>
      <c r="P17" s="37">
        <f t="shared" ref="P17:P30" si="3">(F17*$F$3)+(G17*$G$3)+(H17*$H$3)+(I17*$I$3)+(J17*$J$3)+(K17*$K$3)+(L17*$L$3)+(M17*$M$3)+(N17*$N$3)</f>
        <v>10</v>
      </c>
    </row>
    <row r="18" spans="1:16" s="30" customFormat="1">
      <c r="A18" s="1"/>
      <c r="B18" s="58" t="s">
        <v>87</v>
      </c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>
        <v>5</v>
      </c>
      <c r="O18" s="36">
        <f t="shared" si="2"/>
        <v>5</v>
      </c>
      <c r="P18" s="37">
        <f t="shared" si="3"/>
        <v>10</v>
      </c>
    </row>
    <row r="19" spans="1:16" s="30" customFormat="1">
      <c r="A19" s="1"/>
      <c r="B19" s="58" t="s">
        <v>88</v>
      </c>
      <c r="C19" s="51"/>
      <c r="D19" s="52"/>
      <c r="E19" s="52"/>
      <c r="F19" s="53"/>
      <c r="G19" s="59"/>
      <c r="H19" s="60"/>
      <c r="I19" s="61">
        <v>20</v>
      </c>
      <c r="J19" s="60"/>
      <c r="K19" s="59"/>
      <c r="L19" s="62"/>
      <c r="M19" s="59"/>
      <c r="N19" s="60"/>
      <c r="O19" s="36">
        <f t="shared" si="2"/>
        <v>20</v>
      </c>
      <c r="P19" s="37">
        <f t="shared" si="3"/>
        <v>10</v>
      </c>
    </row>
    <row r="20" spans="1:16" s="30" customFormat="1">
      <c r="A20" s="1"/>
      <c r="B20" s="58" t="s">
        <v>89</v>
      </c>
      <c r="C20" s="51"/>
      <c r="D20" s="52"/>
      <c r="E20" s="52"/>
      <c r="F20" s="53"/>
      <c r="G20" s="59">
        <v>23</v>
      </c>
      <c r="H20" s="60"/>
      <c r="I20" s="61">
        <v>3</v>
      </c>
      <c r="J20" s="60"/>
      <c r="K20" s="59">
        <v>3</v>
      </c>
      <c r="L20" s="62"/>
      <c r="M20" s="59"/>
      <c r="N20" s="60"/>
      <c r="O20" s="36">
        <f t="shared" si="2"/>
        <v>29</v>
      </c>
      <c r="P20" s="37">
        <f t="shared" si="3"/>
        <v>10.25</v>
      </c>
    </row>
    <row r="21" spans="1:16" s="30" customFormat="1">
      <c r="A21" s="1"/>
      <c r="B21" s="58" t="s">
        <v>90</v>
      </c>
      <c r="C21" s="51"/>
      <c r="D21" s="52"/>
      <c r="E21" s="52"/>
      <c r="F21" s="53"/>
      <c r="G21" s="59">
        <v>22</v>
      </c>
      <c r="H21" s="60"/>
      <c r="I21" s="61">
        <v>13</v>
      </c>
      <c r="J21" s="60"/>
      <c r="K21" s="59"/>
      <c r="L21" s="62"/>
      <c r="M21" s="59"/>
      <c r="N21" s="60"/>
      <c r="O21" s="36">
        <f t="shared" si="2"/>
        <v>35</v>
      </c>
      <c r="P21" s="37">
        <f t="shared" si="3"/>
        <v>12</v>
      </c>
    </row>
    <row r="22" spans="1:16" s="30" customFormat="1">
      <c r="A22" s="1"/>
      <c r="B22" s="172" t="s">
        <v>91</v>
      </c>
      <c r="C22" s="180"/>
      <c r="D22" s="174"/>
      <c r="E22" s="174"/>
      <c r="F22" s="175"/>
      <c r="G22" s="176">
        <v>9</v>
      </c>
      <c r="H22" s="177"/>
      <c r="I22" s="178">
        <v>4</v>
      </c>
      <c r="J22" s="177"/>
      <c r="K22" s="176">
        <v>1</v>
      </c>
      <c r="L22" s="179"/>
      <c r="M22" s="176"/>
      <c r="N22" s="177">
        <v>6</v>
      </c>
      <c r="O22" s="36">
        <f>SUM(F22:N22)</f>
        <v>20</v>
      </c>
      <c r="P22" s="37">
        <f>(F22*$F$3)+(G22*$G$3)+(H22*$H$3)+(I22*$I$3)+(J22*$J$3)+(K22*$K$3)+(L22*$L$3)+(M22*$M$3)+(N22*$N$3)</f>
        <v>17.25</v>
      </c>
    </row>
    <row r="23" spans="1:16" s="30" customFormat="1">
      <c r="A23" s="1"/>
      <c r="B23" s="172" t="s">
        <v>92</v>
      </c>
      <c r="C23" s="180"/>
      <c r="D23" s="174"/>
      <c r="E23" s="174"/>
      <c r="F23" s="175"/>
      <c r="G23" s="176">
        <v>30</v>
      </c>
      <c r="H23" s="177"/>
      <c r="I23" s="178">
        <v>8</v>
      </c>
      <c r="J23" s="177"/>
      <c r="K23" s="176">
        <v>3</v>
      </c>
      <c r="L23" s="179"/>
      <c r="M23" s="176"/>
      <c r="N23" s="177">
        <v>2</v>
      </c>
      <c r="O23" s="36">
        <f>SUM(F23:N23)</f>
        <v>43</v>
      </c>
      <c r="P23" s="37">
        <f>(F23*$F$3)+(G23*$G$3)+(H23*$H$3)+(I23*$I$3)+(J23*$J$3)+(K23*$K$3)+(L23*$L$3)+(M23*$M$3)+(N23*$N$3)</f>
        <v>18.5</v>
      </c>
    </row>
    <row r="24" spans="1:16" s="30" customFormat="1">
      <c r="A24" s="1"/>
      <c r="B24" s="58" t="s">
        <v>93</v>
      </c>
      <c r="C24" s="51"/>
      <c r="D24" s="52"/>
      <c r="E24" s="52"/>
      <c r="F24" s="53"/>
      <c r="G24" s="59">
        <v>40</v>
      </c>
      <c r="H24" s="60"/>
      <c r="I24" s="61"/>
      <c r="J24" s="60"/>
      <c r="K24" s="59">
        <v>10</v>
      </c>
      <c r="L24" s="62"/>
      <c r="M24" s="59"/>
      <c r="N24" s="60"/>
      <c r="O24" s="36">
        <f t="shared" ref="O24:O28" si="4">SUM(F24:N24)</f>
        <v>50</v>
      </c>
      <c r="P24" s="37">
        <f t="shared" ref="P24:P28" si="5">(F24*$F$3)+(G24*$G$3)+(H24*$H$3)+(I24*$I$3)+(J24*$J$3)+(K24*$K$3)+(L24*$L$3)+(M24*$M$3)+(N24*$N$3)</f>
        <v>20</v>
      </c>
    </row>
    <row r="25" spans="1:16" s="30" customFormat="1">
      <c r="A25" s="1"/>
      <c r="B25" s="58" t="s">
        <v>94</v>
      </c>
      <c r="C25" s="51"/>
      <c r="D25" s="52"/>
      <c r="E25" s="52"/>
      <c r="F25" s="53"/>
      <c r="G25" s="59">
        <v>60</v>
      </c>
      <c r="H25" s="60"/>
      <c r="I25" s="61"/>
      <c r="J25" s="60"/>
      <c r="K25" s="59">
        <v>5</v>
      </c>
      <c r="L25" s="62"/>
      <c r="M25" s="59"/>
      <c r="N25" s="60"/>
      <c r="O25" s="36">
        <f t="shared" si="4"/>
        <v>65</v>
      </c>
      <c r="P25" s="37">
        <f t="shared" si="5"/>
        <v>20</v>
      </c>
    </row>
    <row r="26" spans="1:16" s="30" customFormat="1">
      <c r="A26" s="1"/>
      <c r="B26" s="58" t="s">
        <v>95</v>
      </c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>
        <v>10</v>
      </c>
      <c r="O26" s="36">
        <f t="shared" si="4"/>
        <v>10</v>
      </c>
      <c r="P26" s="37">
        <f t="shared" si="5"/>
        <v>20</v>
      </c>
    </row>
    <row r="27" spans="1:16" s="30" customFormat="1">
      <c r="A27" s="1"/>
      <c r="B27" s="58" t="s">
        <v>96</v>
      </c>
      <c r="C27" s="51"/>
      <c r="D27" s="52"/>
      <c r="E27" s="52"/>
      <c r="F27" s="53"/>
      <c r="G27" s="59">
        <v>48</v>
      </c>
      <c r="H27" s="60"/>
      <c r="I27" s="61">
        <v>11</v>
      </c>
      <c r="J27" s="60"/>
      <c r="K27" s="59">
        <v>5</v>
      </c>
      <c r="L27" s="62"/>
      <c r="M27" s="59"/>
      <c r="N27" s="60"/>
      <c r="O27" s="36">
        <f t="shared" si="4"/>
        <v>64</v>
      </c>
      <c r="P27" s="37">
        <f t="shared" si="5"/>
        <v>22.5</v>
      </c>
    </row>
    <row r="28" spans="1:16" s="30" customFormat="1">
      <c r="A28" s="1"/>
      <c r="B28" s="58" t="s">
        <v>97</v>
      </c>
      <c r="C28" s="51"/>
      <c r="D28" s="52"/>
      <c r="E28" s="52"/>
      <c r="F28" s="53"/>
      <c r="G28" s="59">
        <v>55</v>
      </c>
      <c r="H28" s="60"/>
      <c r="I28" s="61">
        <v>5</v>
      </c>
      <c r="J28" s="60"/>
      <c r="K28" s="59">
        <v>5</v>
      </c>
      <c r="L28" s="62"/>
      <c r="M28" s="59"/>
      <c r="N28" s="60">
        <v>1</v>
      </c>
      <c r="O28" s="36">
        <f t="shared" si="4"/>
        <v>66</v>
      </c>
      <c r="P28" s="37">
        <f t="shared" si="5"/>
        <v>23.25</v>
      </c>
    </row>
    <row r="29" spans="1:16" s="30" customFormat="1">
      <c r="A29" s="1"/>
      <c r="B29" s="58" t="s">
        <v>98</v>
      </c>
      <c r="C29" s="51"/>
      <c r="D29" s="52"/>
      <c r="E29" s="52"/>
      <c r="F29" s="53"/>
      <c r="G29" s="59">
        <v>25</v>
      </c>
      <c r="H29" s="60"/>
      <c r="I29" s="61">
        <v>10</v>
      </c>
      <c r="J29" s="60"/>
      <c r="K29" s="59">
        <v>6</v>
      </c>
      <c r="L29" s="62"/>
      <c r="M29" s="59"/>
      <c r="N29" s="60"/>
      <c r="O29" s="36">
        <f t="shared" si="2"/>
        <v>41</v>
      </c>
      <c r="P29" s="37">
        <f t="shared" si="3"/>
        <v>17.25</v>
      </c>
    </row>
    <row r="30" spans="1:16" s="30" customFormat="1">
      <c r="A30" s="1"/>
      <c r="B30" s="58" t="s">
        <v>99</v>
      </c>
      <c r="C30" s="51"/>
      <c r="D30" s="52"/>
      <c r="E30" s="52"/>
      <c r="F30" s="53"/>
      <c r="G30" s="59">
        <v>40</v>
      </c>
      <c r="H30" s="60"/>
      <c r="I30" s="61"/>
      <c r="J30" s="60"/>
      <c r="K30" s="59">
        <v>5</v>
      </c>
      <c r="L30" s="62"/>
      <c r="M30" s="59"/>
      <c r="N30" s="60">
        <v>5</v>
      </c>
      <c r="O30" s="36">
        <f t="shared" si="2"/>
        <v>50</v>
      </c>
      <c r="P30" s="37">
        <f t="shared" si="3"/>
        <v>25</v>
      </c>
    </row>
    <row r="31" spans="1:16" s="30" customFormat="1">
      <c r="A31" s="1"/>
      <c r="B31" s="58" t="s">
        <v>100</v>
      </c>
      <c r="C31" s="51"/>
      <c r="D31" s="52"/>
      <c r="E31" s="52"/>
      <c r="F31" s="53"/>
      <c r="G31" s="59">
        <v>35</v>
      </c>
      <c r="H31" s="60"/>
      <c r="I31" s="61">
        <v>21</v>
      </c>
      <c r="J31" s="60"/>
      <c r="K31" s="59">
        <v>12</v>
      </c>
      <c r="L31" s="62"/>
      <c r="M31" s="59"/>
      <c r="N31" s="60"/>
      <c r="O31" s="36">
        <f>SUM(F31:N31)</f>
        <v>68</v>
      </c>
      <c r="P31" s="37">
        <f>(F31*$F$3)+(G31*$G$3)+(H31*$H$3)+(I31*$I$3)+(J31*$J$3)+(K31*$K$3)+(L31*$L$3)+(M31*$M$3)+(N31*$N$3)</f>
        <v>31.25</v>
      </c>
    </row>
    <row r="32" spans="1:16" s="30" customFormat="1">
      <c r="A32" s="1"/>
      <c r="B32" s="58" t="s">
        <v>101</v>
      </c>
      <c r="C32" s="51"/>
      <c r="D32" s="52"/>
      <c r="E32" s="52"/>
      <c r="F32" s="53"/>
      <c r="G32" s="59">
        <v>94</v>
      </c>
      <c r="H32" s="60"/>
      <c r="I32" s="61">
        <v>17</v>
      </c>
      <c r="J32" s="60"/>
      <c r="K32" s="59">
        <v>2</v>
      </c>
      <c r="L32" s="62"/>
      <c r="M32" s="59"/>
      <c r="N32" s="60"/>
      <c r="O32" s="36">
        <f>SUM(F32:N32)</f>
        <v>113</v>
      </c>
      <c r="P32" s="37">
        <f>(F32*$F$3)+(G32*$G$3)+(H32*$H$3)+(I32*$I$3)+(J32*$J$3)+(K32*$K$3)+(L32*$L$3)+(M32*$M$3)+(N32*$N$3)</f>
        <v>34</v>
      </c>
    </row>
    <row r="33" spans="1:16" s="30" customFormat="1">
      <c r="A33" s="1"/>
      <c r="B33" s="58" t="s">
        <v>102</v>
      </c>
      <c r="C33" s="51"/>
      <c r="D33" s="52"/>
      <c r="E33" s="52"/>
      <c r="F33" s="53"/>
      <c r="G33" s="59">
        <v>68</v>
      </c>
      <c r="H33" s="60"/>
      <c r="I33" s="61">
        <v>2</v>
      </c>
      <c r="J33" s="60"/>
      <c r="K33" s="59">
        <v>9</v>
      </c>
      <c r="L33" s="62"/>
      <c r="M33" s="59"/>
      <c r="N33" s="60"/>
      <c r="O33" s="36">
        <f>SUM(F33:N33)</f>
        <v>79</v>
      </c>
      <c r="P33" s="37">
        <f>(F33*$F$3)+(G33*$G$3)+(H33*$H$3)+(I33*$I$3)+(J33*$J$3)+(K33*$K$3)+(L33*$L$3)+(M33*$M$3)+(N33*$N$3)</f>
        <v>27</v>
      </c>
    </row>
    <row r="34" spans="1:16" s="30" customFormat="1">
      <c r="A34" s="1"/>
      <c r="B34" s="58" t="s">
        <v>103</v>
      </c>
      <c r="C34" s="51"/>
      <c r="D34" s="52"/>
      <c r="E34" s="52"/>
      <c r="F34" s="53"/>
      <c r="G34" s="59">
        <v>89</v>
      </c>
      <c r="H34" s="60"/>
      <c r="I34" s="61">
        <v>5</v>
      </c>
      <c r="J34" s="60"/>
      <c r="K34" s="59">
        <v>20</v>
      </c>
      <c r="L34" s="62"/>
      <c r="M34" s="59"/>
      <c r="N34" s="60">
        <v>2</v>
      </c>
      <c r="O34" s="36">
        <f>SUM(F34:N34)</f>
        <v>116</v>
      </c>
      <c r="P34" s="37">
        <f>(F34*$F$3)+(G34*$G$3)+(H34*$H$3)+(I34*$I$3)+(J34*$J$3)+(K34*$K$3)+(L34*$L$3)+(M34*$M$3)+(N34*$N$3)</f>
        <v>48.75</v>
      </c>
    </row>
    <row r="35" spans="1:16" s="30" customFormat="1">
      <c r="A35" s="1"/>
      <c r="B35" s="58" t="s">
        <v>104</v>
      </c>
      <c r="C35" s="51"/>
      <c r="D35" s="52"/>
      <c r="E35" s="52"/>
      <c r="F35" s="53"/>
      <c r="G35" s="59">
        <v>60</v>
      </c>
      <c r="H35" s="60"/>
      <c r="I35" s="61">
        <v>10</v>
      </c>
      <c r="J35" s="60"/>
      <c r="K35" s="59">
        <v>10</v>
      </c>
      <c r="L35" s="62"/>
      <c r="M35" s="59"/>
      <c r="N35" s="60">
        <v>10</v>
      </c>
      <c r="O35" s="36">
        <f t="shared" ref="O35:O41" si="6">SUM(F35:N35)</f>
        <v>90</v>
      </c>
      <c r="P35" s="37">
        <f t="shared" ref="P35:P41" si="7">(F35*$F$3)+(G35*$G$3)+(H35*$H$3)+(I35*$I$3)+(J35*$J$3)+(K35*$K$3)+(L35*$L$3)+(M35*$M$3)+(N35*$N$3)</f>
        <v>50</v>
      </c>
    </row>
    <row r="36" spans="1:16" s="30" customFormat="1">
      <c r="A36" s="1"/>
      <c r="B36" s="58" t="s">
        <v>105</v>
      </c>
      <c r="C36" s="51"/>
      <c r="D36" s="52"/>
      <c r="E36" s="52">
        <v>2</v>
      </c>
      <c r="F36" s="53"/>
      <c r="G36" s="59">
        <v>34</v>
      </c>
      <c r="H36" s="60"/>
      <c r="I36" s="61">
        <v>10</v>
      </c>
      <c r="J36" s="60"/>
      <c r="K36" s="59">
        <v>5</v>
      </c>
      <c r="L36" s="62"/>
      <c r="M36" s="59"/>
      <c r="N36" s="60">
        <v>38</v>
      </c>
      <c r="O36" s="36">
        <f t="shared" si="6"/>
        <v>87</v>
      </c>
      <c r="P36" s="37">
        <f t="shared" si="7"/>
        <v>94.5</v>
      </c>
    </row>
    <row r="37" spans="1:16" s="30" customFormat="1">
      <c r="A37" s="1"/>
      <c r="B37" s="58" t="s">
        <v>106</v>
      </c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>
        <v>50</v>
      </c>
      <c r="O37" s="36">
        <f t="shared" si="6"/>
        <v>50</v>
      </c>
      <c r="P37" s="37">
        <f t="shared" si="7"/>
        <v>100</v>
      </c>
    </row>
    <row r="38" spans="1:16" s="30" customFormat="1">
      <c r="A38" s="1"/>
      <c r="B38" s="58" t="s">
        <v>107</v>
      </c>
      <c r="C38" s="51"/>
      <c r="D38" s="52"/>
      <c r="E38" s="52"/>
      <c r="F38" s="53"/>
      <c r="G38" s="59"/>
      <c r="H38" s="60"/>
      <c r="I38" s="61">
        <v>5</v>
      </c>
      <c r="J38" s="60"/>
      <c r="K38" s="59">
        <v>83</v>
      </c>
      <c r="L38" s="62"/>
      <c r="M38" s="59"/>
      <c r="N38" s="60">
        <v>60</v>
      </c>
      <c r="O38" s="36">
        <f t="shared" si="6"/>
        <v>148</v>
      </c>
      <c r="P38" s="37">
        <f t="shared" si="7"/>
        <v>205.5</v>
      </c>
    </row>
    <row r="39" spans="1:16" s="30" customFormat="1">
      <c r="A39" s="1"/>
      <c r="B39" s="58" t="s">
        <v>108</v>
      </c>
      <c r="C39" s="51"/>
      <c r="D39" s="52"/>
      <c r="E39" s="52">
        <v>1</v>
      </c>
      <c r="F39" s="53"/>
      <c r="G39" s="59">
        <v>224</v>
      </c>
      <c r="H39" s="60"/>
      <c r="I39" s="61">
        <v>211</v>
      </c>
      <c r="J39" s="60"/>
      <c r="K39" s="59">
        <v>20</v>
      </c>
      <c r="L39" s="62"/>
      <c r="M39" s="59"/>
      <c r="N39" s="60">
        <v>25</v>
      </c>
      <c r="O39" s="36">
        <f t="shared" si="6"/>
        <v>480</v>
      </c>
      <c r="P39" s="37">
        <f t="shared" si="7"/>
        <v>231.5</v>
      </c>
    </row>
    <row r="40" spans="1:16" s="30" customFormat="1">
      <c r="A40" s="1"/>
      <c r="B40" s="58" t="s">
        <v>109</v>
      </c>
      <c r="C40" s="51"/>
      <c r="D40" s="52"/>
      <c r="E40" s="52">
        <v>1</v>
      </c>
      <c r="F40" s="53"/>
      <c r="G40" s="59">
        <v>134</v>
      </c>
      <c r="H40" s="60"/>
      <c r="I40" s="61">
        <v>68</v>
      </c>
      <c r="J40" s="60"/>
      <c r="K40" s="59">
        <v>24</v>
      </c>
      <c r="L40" s="62"/>
      <c r="M40" s="59"/>
      <c r="N40" s="60">
        <v>135</v>
      </c>
      <c r="O40" s="36">
        <f t="shared" si="6"/>
        <v>361</v>
      </c>
      <c r="P40" s="37">
        <f t="shared" si="7"/>
        <v>361.5</v>
      </c>
    </row>
    <row r="41" spans="1:16" s="30" customFormat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6"/>
        <v>0</v>
      </c>
      <c r="P41" s="37">
        <f t="shared" si="7"/>
        <v>0</v>
      </c>
    </row>
    <row r="42" spans="1:16" s="30" customFormat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>SUM(F42:N42)</f>
        <v>0</v>
      </c>
      <c r="P42" s="37">
        <f>(F42*$F$3)+(G42*$G$3)+(H42*$H$3)+(I42*$I$3)+(J42*$J$3)+(K42*$K$3)+(L42*$L$3)+(M42*$M$3)+(N42*$N$3)</f>
        <v>0</v>
      </c>
    </row>
    <row r="43" spans="1:16" s="30" customFormat="1">
      <c r="A43" s="1"/>
      <c r="B43" s="158"/>
      <c r="C43" s="166"/>
      <c r="D43" s="160"/>
      <c r="E43" s="160"/>
      <c r="F43" s="161"/>
      <c r="G43" s="162"/>
      <c r="H43" s="163"/>
      <c r="I43" s="164"/>
      <c r="J43" s="163"/>
      <c r="K43" s="162"/>
      <c r="L43" s="165"/>
      <c r="M43" s="162"/>
      <c r="N43" s="163"/>
      <c r="O43" s="36">
        <f>SUM(F43:N43)</f>
        <v>0</v>
      </c>
      <c r="P43" s="37">
        <f>(F43*$F$3)+(G43*$G$3)+(H43*$H$3)+(I43*$I$3)+(J43*$J$3)+(K43*$K$3)+(L43*$L$3)+(M43*$M$3)+(N43*$N$3)</f>
        <v>0</v>
      </c>
    </row>
    <row r="44" spans="1:16" ht="12" thickBot="1">
      <c r="A44" s="38"/>
      <c r="B44" s="39" t="s">
        <v>21</v>
      </c>
      <c r="C44" s="39">
        <f t="shared" ref="C44:P44" si="8">SUM(C14:C43)</f>
        <v>0</v>
      </c>
      <c r="D44" s="39">
        <f t="shared" si="8"/>
        <v>0</v>
      </c>
      <c r="E44" s="39">
        <f t="shared" si="8"/>
        <v>4</v>
      </c>
      <c r="F44" s="39">
        <f t="shared" si="8"/>
        <v>0</v>
      </c>
      <c r="G44" s="39">
        <f t="shared" si="8"/>
        <v>1137</v>
      </c>
      <c r="H44" s="39">
        <f t="shared" si="8"/>
        <v>0</v>
      </c>
      <c r="I44" s="39">
        <f t="shared" si="8"/>
        <v>436</v>
      </c>
      <c r="J44" s="39">
        <f t="shared" si="8"/>
        <v>0</v>
      </c>
      <c r="K44" s="39">
        <f t="shared" si="8"/>
        <v>230</v>
      </c>
      <c r="L44" s="39">
        <f t="shared" si="8"/>
        <v>0</v>
      </c>
      <c r="M44" s="39">
        <f t="shared" si="8"/>
        <v>0</v>
      </c>
      <c r="N44" s="39">
        <f t="shared" si="8"/>
        <v>353</v>
      </c>
      <c r="O44" s="110">
        <f t="shared" si="8"/>
        <v>2156</v>
      </c>
      <c r="P44" s="39">
        <f t="shared" si="8"/>
        <v>1438.25</v>
      </c>
    </row>
    <row r="45" spans="1:16">
      <c r="B45" s="38"/>
      <c r="C45" s="38"/>
      <c r="D45" s="38"/>
      <c r="E45" s="38"/>
      <c r="F45" s="40"/>
      <c r="G45" s="40"/>
      <c r="H45" s="40"/>
      <c r="I45" s="40"/>
      <c r="J45" s="40"/>
      <c r="K45" s="40"/>
      <c r="L45" s="40"/>
      <c r="M45" s="40"/>
      <c r="N45" s="40"/>
      <c r="O45" s="38"/>
      <c r="P45" s="38"/>
    </row>
    <row r="46" spans="1:16">
      <c r="B46" s="13"/>
      <c r="C46" s="13"/>
      <c r="D46" s="13"/>
      <c r="E46" s="13"/>
      <c r="F46" s="31"/>
      <c r="G46" s="31"/>
      <c r="H46" s="31"/>
      <c r="I46" s="31"/>
      <c r="J46" s="31"/>
      <c r="K46" s="31"/>
      <c r="L46" s="31"/>
      <c r="M46" s="31"/>
      <c r="N46" s="31"/>
      <c r="O46" s="13"/>
      <c r="P46" s="13"/>
    </row>
    <row r="47" spans="1:16" ht="12" thickBot="1">
      <c r="B47" s="33" t="s">
        <v>22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30"/>
      <c r="B48" s="65" t="s">
        <v>111</v>
      </c>
      <c r="C48" s="64"/>
      <c r="D48" s="52">
        <v>9</v>
      </c>
      <c r="E48" s="52">
        <v>2</v>
      </c>
      <c r="F48" s="53"/>
      <c r="G48" s="126">
        <v>16149</v>
      </c>
      <c r="H48" s="127"/>
      <c r="I48" s="126">
        <v>22</v>
      </c>
      <c r="J48" s="132"/>
      <c r="K48" s="126">
        <v>388</v>
      </c>
      <c r="L48" s="127"/>
      <c r="M48" s="126"/>
      <c r="N48" s="133">
        <v>162</v>
      </c>
      <c r="O48" s="36">
        <f t="shared" ref="O48:O79" si="9">SUM(F48:N48)</f>
        <v>16721</v>
      </c>
      <c r="P48" s="37">
        <f t="shared" ref="P48:P79" si="10">(F48*$F$3)+(G48*$G$3)+(H48*$H$3)+(I48*$I$3)+(J48*$J$3)+(K48*$K$3)+(L48*$L$3)+(M48*$M$3)+(N48*$N$3)</f>
        <v>4760.25</v>
      </c>
    </row>
    <row r="49" spans="1:16" s="30" customFormat="1">
      <c r="A49" s="130"/>
      <c r="B49" s="65" t="s">
        <v>112</v>
      </c>
      <c r="C49" s="64"/>
      <c r="D49" s="52">
        <v>1</v>
      </c>
      <c r="E49" s="52">
        <v>2</v>
      </c>
      <c r="F49" s="53"/>
      <c r="G49" s="126">
        <v>6958</v>
      </c>
      <c r="H49" s="127"/>
      <c r="I49" s="126">
        <v>521</v>
      </c>
      <c r="J49" s="132"/>
      <c r="K49" s="126">
        <v>752</v>
      </c>
      <c r="L49" s="127"/>
      <c r="M49" s="126"/>
      <c r="N49" s="133">
        <v>325</v>
      </c>
      <c r="O49" s="36">
        <f t="shared" si="9"/>
        <v>8556</v>
      </c>
      <c r="P49" s="37">
        <f t="shared" si="10"/>
        <v>3402</v>
      </c>
    </row>
    <row r="50" spans="1:16" s="30" customFormat="1" ht="11.25" customHeight="1">
      <c r="A50" s="130"/>
      <c r="B50" s="131" t="s">
        <v>113</v>
      </c>
      <c r="C50" s="64"/>
      <c r="D50" s="52"/>
      <c r="E50" s="52">
        <v>1</v>
      </c>
      <c r="F50" s="53"/>
      <c r="G50" s="126">
        <v>4938</v>
      </c>
      <c r="H50" s="127"/>
      <c r="I50" s="126">
        <v>41</v>
      </c>
      <c r="J50" s="132"/>
      <c r="K50" s="126">
        <v>649</v>
      </c>
      <c r="L50" s="127"/>
      <c r="M50" s="126"/>
      <c r="N50" s="133">
        <v>372</v>
      </c>
      <c r="O50" s="36">
        <f t="shared" si="9"/>
        <v>6000</v>
      </c>
      <c r="P50" s="37">
        <f t="shared" si="10"/>
        <v>2648</v>
      </c>
    </row>
    <row r="51" spans="1:16" s="30" customFormat="1" ht="11.25" customHeight="1">
      <c r="A51" s="130"/>
      <c r="B51" s="65" t="s">
        <v>114</v>
      </c>
      <c r="C51" s="64"/>
      <c r="D51" s="52"/>
      <c r="E51" s="52"/>
      <c r="F51" s="53"/>
      <c r="G51" s="126">
        <v>5120</v>
      </c>
      <c r="H51" s="127"/>
      <c r="I51" s="126"/>
      <c r="J51" s="132"/>
      <c r="K51" s="126"/>
      <c r="L51" s="127"/>
      <c r="M51" s="126"/>
      <c r="N51" s="133"/>
      <c r="O51" s="36">
        <f t="shared" si="9"/>
        <v>5120</v>
      </c>
      <c r="P51" s="37">
        <f t="shared" si="10"/>
        <v>1280</v>
      </c>
    </row>
    <row r="52" spans="1:16" s="30" customFormat="1" ht="11.25" customHeight="1">
      <c r="A52" s="130"/>
      <c r="B52" s="131" t="s">
        <v>115</v>
      </c>
      <c r="C52" s="64"/>
      <c r="D52" s="52"/>
      <c r="E52" s="52"/>
      <c r="F52" s="53"/>
      <c r="G52" s="126">
        <v>1900</v>
      </c>
      <c r="H52" s="127"/>
      <c r="I52" s="126">
        <v>180</v>
      </c>
      <c r="J52" s="132"/>
      <c r="K52" s="126">
        <v>196</v>
      </c>
      <c r="L52" s="127"/>
      <c r="M52" s="126"/>
      <c r="N52" s="133">
        <v>174</v>
      </c>
      <c r="O52" s="36">
        <f t="shared" si="9"/>
        <v>2450</v>
      </c>
      <c r="P52" s="37">
        <f t="shared" si="10"/>
        <v>1109</v>
      </c>
    </row>
    <row r="53" spans="1:16" s="30" customFormat="1" ht="11.25" customHeight="1">
      <c r="A53" s="130"/>
      <c r="B53" s="65" t="s">
        <v>116</v>
      </c>
      <c r="C53" s="64"/>
      <c r="D53" s="52"/>
      <c r="E53" s="52">
        <v>3</v>
      </c>
      <c r="F53" s="53"/>
      <c r="G53" s="126">
        <v>2640</v>
      </c>
      <c r="H53" s="127"/>
      <c r="I53" s="126">
        <v>182</v>
      </c>
      <c r="J53" s="132"/>
      <c r="K53" s="126">
        <v>66</v>
      </c>
      <c r="L53" s="127"/>
      <c r="M53" s="126"/>
      <c r="N53" s="133">
        <v>134</v>
      </c>
      <c r="O53" s="36">
        <f t="shared" si="9"/>
        <v>3022</v>
      </c>
      <c r="P53" s="37">
        <f t="shared" si="10"/>
        <v>1085</v>
      </c>
    </row>
    <row r="54" spans="1:16" s="30" customFormat="1" ht="11.25" customHeight="1">
      <c r="A54" s="130"/>
      <c r="B54" s="131" t="s">
        <v>117</v>
      </c>
      <c r="C54" s="64"/>
      <c r="D54" s="52">
        <v>4</v>
      </c>
      <c r="E54" s="52">
        <v>7</v>
      </c>
      <c r="F54" s="53"/>
      <c r="G54" s="126">
        <v>318</v>
      </c>
      <c r="H54" s="127"/>
      <c r="I54" s="126">
        <v>2</v>
      </c>
      <c r="J54" s="132"/>
      <c r="K54" s="126">
        <v>9</v>
      </c>
      <c r="L54" s="127"/>
      <c r="M54" s="126"/>
      <c r="N54" s="133">
        <v>462</v>
      </c>
      <c r="O54" s="36">
        <f t="shared" si="9"/>
        <v>791</v>
      </c>
      <c r="P54" s="37">
        <f t="shared" si="10"/>
        <v>1013.5</v>
      </c>
    </row>
    <row r="55" spans="1:16" s="30" customFormat="1" ht="11.25" customHeight="1">
      <c r="A55" s="130"/>
      <c r="B55" s="65" t="s">
        <v>118</v>
      </c>
      <c r="C55" s="64"/>
      <c r="D55" s="52"/>
      <c r="E55" s="52"/>
      <c r="F55" s="53"/>
      <c r="G55" s="126">
        <v>9</v>
      </c>
      <c r="H55" s="127"/>
      <c r="I55" s="126"/>
      <c r="J55" s="132"/>
      <c r="K55" s="126"/>
      <c r="L55" s="127"/>
      <c r="M55" s="126"/>
      <c r="N55" s="133">
        <v>370</v>
      </c>
      <c r="O55" s="36">
        <f t="shared" si="9"/>
        <v>379</v>
      </c>
      <c r="P55" s="37">
        <f t="shared" si="10"/>
        <v>742.25</v>
      </c>
    </row>
    <row r="56" spans="1:16" s="30" customFormat="1" ht="11.25" customHeight="1">
      <c r="A56" s="130"/>
      <c r="B56" s="131" t="s">
        <v>119</v>
      </c>
      <c r="C56" s="64"/>
      <c r="D56" s="52">
        <v>1</v>
      </c>
      <c r="E56" s="52">
        <v>2</v>
      </c>
      <c r="F56" s="53"/>
      <c r="G56" s="126">
        <v>435</v>
      </c>
      <c r="H56" s="127"/>
      <c r="I56" s="126">
        <v>35</v>
      </c>
      <c r="J56" s="132"/>
      <c r="K56" s="126">
        <v>213</v>
      </c>
      <c r="L56" s="127"/>
      <c r="M56" s="126"/>
      <c r="N56" s="133">
        <v>178</v>
      </c>
      <c r="O56" s="36">
        <f t="shared" si="9"/>
        <v>861</v>
      </c>
      <c r="P56" s="37">
        <f t="shared" si="10"/>
        <v>695.25</v>
      </c>
    </row>
    <row r="57" spans="1:16" s="30" customFormat="1" ht="11.25" customHeight="1">
      <c r="A57" s="130"/>
      <c r="B57" s="65" t="s">
        <v>120</v>
      </c>
      <c r="C57" s="64"/>
      <c r="D57" s="52"/>
      <c r="E57" s="52"/>
      <c r="F57" s="53"/>
      <c r="G57" s="126">
        <v>1301</v>
      </c>
      <c r="H57" s="127"/>
      <c r="I57" s="126">
        <v>119</v>
      </c>
      <c r="J57" s="132"/>
      <c r="K57" s="126">
        <v>173</v>
      </c>
      <c r="L57" s="127"/>
      <c r="M57" s="126"/>
      <c r="N57" s="133">
        <v>61</v>
      </c>
      <c r="O57" s="36">
        <f t="shared" si="9"/>
        <v>1654</v>
      </c>
      <c r="P57" s="37">
        <f t="shared" si="10"/>
        <v>679.75</v>
      </c>
    </row>
    <row r="58" spans="1:16" s="30" customFormat="1" ht="11.25" customHeight="1">
      <c r="A58" s="130"/>
      <c r="B58" s="131" t="s">
        <v>121</v>
      </c>
      <c r="C58" s="64"/>
      <c r="D58" s="52"/>
      <c r="E58" s="52">
        <v>1</v>
      </c>
      <c r="F58" s="53"/>
      <c r="G58" s="126">
        <v>1123</v>
      </c>
      <c r="H58" s="127"/>
      <c r="I58" s="126">
        <v>162</v>
      </c>
      <c r="J58" s="132"/>
      <c r="K58" s="126">
        <v>59</v>
      </c>
      <c r="L58" s="127"/>
      <c r="M58" s="126"/>
      <c r="N58" s="133">
        <v>121</v>
      </c>
      <c r="O58" s="36">
        <f t="shared" si="9"/>
        <v>1465</v>
      </c>
      <c r="P58" s="37">
        <f t="shared" si="10"/>
        <v>662.75</v>
      </c>
    </row>
    <row r="59" spans="1:16" s="30" customFormat="1" ht="11.25" customHeight="1">
      <c r="A59" s="130"/>
      <c r="B59" s="65" t="s">
        <v>122</v>
      </c>
      <c r="C59" s="64"/>
      <c r="D59" s="52"/>
      <c r="E59" s="52">
        <v>8</v>
      </c>
      <c r="F59" s="53"/>
      <c r="G59" s="126"/>
      <c r="H59" s="127"/>
      <c r="I59" s="126"/>
      <c r="J59" s="132"/>
      <c r="K59" s="126">
        <v>300</v>
      </c>
      <c r="L59" s="127"/>
      <c r="M59" s="126"/>
      <c r="N59" s="133">
        <v>144</v>
      </c>
      <c r="O59" s="36">
        <f t="shared" si="9"/>
        <v>444</v>
      </c>
      <c r="P59" s="37">
        <f t="shared" si="10"/>
        <v>588</v>
      </c>
    </row>
    <row r="60" spans="1:16" s="30" customFormat="1" ht="11.25" customHeight="1">
      <c r="A60" s="130"/>
      <c r="B60" s="131" t="s">
        <v>123</v>
      </c>
      <c r="C60" s="64"/>
      <c r="D60" s="52"/>
      <c r="E60" s="52"/>
      <c r="F60" s="53"/>
      <c r="G60" s="126">
        <v>672</v>
      </c>
      <c r="H60" s="127"/>
      <c r="I60" s="126">
        <v>62</v>
      </c>
      <c r="J60" s="132"/>
      <c r="K60" s="126">
        <v>28</v>
      </c>
      <c r="L60" s="127"/>
      <c r="M60" s="126"/>
      <c r="N60" s="133">
        <v>104</v>
      </c>
      <c r="O60" s="36">
        <f t="shared" si="9"/>
        <v>866</v>
      </c>
      <c r="P60" s="37">
        <f t="shared" si="10"/>
        <v>435</v>
      </c>
    </row>
    <row r="61" spans="1:16" s="30" customFormat="1" ht="11.25" customHeight="1">
      <c r="A61" s="130"/>
      <c r="B61" s="65" t="s">
        <v>124</v>
      </c>
      <c r="C61" s="64"/>
      <c r="D61" s="52"/>
      <c r="E61" s="52"/>
      <c r="F61" s="53"/>
      <c r="G61" s="126">
        <v>1610</v>
      </c>
      <c r="H61" s="127"/>
      <c r="I61" s="126">
        <v>10</v>
      </c>
      <c r="J61" s="132"/>
      <c r="K61" s="126">
        <v>10</v>
      </c>
      <c r="L61" s="127"/>
      <c r="M61" s="126"/>
      <c r="N61" s="133">
        <v>5</v>
      </c>
      <c r="O61" s="36">
        <f t="shared" si="9"/>
        <v>1635</v>
      </c>
      <c r="P61" s="37">
        <f t="shared" si="10"/>
        <v>427.5</v>
      </c>
    </row>
    <row r="62" spans="1:16" s="30" customFormat="1" ht="11.25" customHeight="1">
      <c r="A62" s="130"/>
      <c r="B62" s="131" t="s">
        <v>125</v>
      </c>
      <c r="C62" s="64"/>
      <c r="D62" s="52"/>
      <c r="E62" s="52"/>
      <c r="F62" s="53"/>
      <c r="G62" s="126">
        <v>196</v>
      </c>
      <c r="H62" s="127"/>
      <c r="I62" s="126">
        <v>4</v>
      </c>
      <c r="J62" s="132"/>
      <c r="K62" s="126">
        <v>100</v>
      </c>
      <c r="L62" s="127"/>
      <c r="M62" s="126"/>
      <c r="N62" s="133">
        <v>103</v>
      </c>
      <c r="O62" s="36">
        <f t="shared" si="9"/>
        <v>403</v>
      </c>
      <c r="P62" s="37">
        <f t="shared" si="10"/>
        <v>357</v>
      </c>
    </row>
    <row r="63" spans="1:16" s="30" customFormat="1" ht="11.25" customHeight="1">
      <c r="A63" s="130"/>
      <c r="B63" s="65" t="s">
        <v>126</v>
      </c>
      <c r="C63" s="64"/>
      <c r="D63" s="52"/>
      <c r="E63" s="52"/>
      <c r="F63" s="53"/>
      <c r="G63" s="126">
        <v>1330</v>
      </c>
      <c r="H63" s="127"/>
      <c r="I63" s="126"/>
      <c r="J63" s="132"/>
      <c r="K63" s="126">
        <v>13</v>
      </c>
      <c r="L63" s="127"/>
      <c r="M63" s="126"/>
      <c r="N63" s="133"/>
      <c r="O63" s="36">
        <f t="shared" si="9"/>
        <v>1343</v>
      </c>
      <c r="P63" s="37">
        <f t="shared" si="10"/>
        <v>345.5</v>
      </c>
    </row>
    <row r="64" spans="1:16" s="30" customFormat="1" ht="11.25" customHeight="1">
      <c r="A64" s="130"/>
      <c r="B64" s="131" t="s">
        <v>127</v>
      </c>
      <c r="C64" s="64"/>
      <c r="D64" s="52"/>
      <c r="E64" s="52"/>
      <c r="F64" s="53"/>
      <c r="G64" s="126"/>
      <c r="H64" s="127"/>
      <c r="I64" s="126"/>
      <c r="J64" s="132"/>
      <c r="K64" s="126">
        <v>100</v>
      </c>
      <c r="L64" s="127"/>
      <c r="M64" s="126"/>
      <c r="N64" s="133">
        <v>118</v>
      </c>
      <c r="O64" s="36">
        <f t="shared" si="9"/>
        <v>218</v>
      </c>
      <c r="P64" s="37">
        <f t="shared" si="10"/>
        <v>336</v>
      </c>
    </row>
    <row r="65" spans="1:16" s="30" customFormat="1" ht="11.25" customHeight="1">
      <c r="A65" s="130"/>
      <c r="B65" s="65" t="s">
        <v>128</v>
      </c>
      <c r="C65" s="64"/>
      <c r="D65" s="52"/>
      <c r="E65" s="52"/>
      <c r="F65" s="53"/>
      <c r="G65" s="126"/>
      <c r="H65" s="127"/>
      <c r="I65" s="126"/>
      <c r="J65" s="132"/>
      <c r="K65" s="126">
        <v>326</v>
      </c>
      <c r="L65" s="127"/>
      <c r="M65" s="126"/>
      <c r="N65" s="133">
        <v>5</v>
      </c>
      <c r="O65" s="36">
        <f t="shared" si="9"/>
        <v>331</v>
      </c>
      <c r="P65" s="37">
        <f t="shared" si="10"/>
        <v>336</v>
      </c>
    </row>
    <row r="66" spans="1:16" s="30" customFormat="1" ht="11.25" customHeight="1">
      <c r="A66" s="130"/>
      <c r="B66" s="131" t="s">
        <v>129</v>
      </c>
      <c r="C66" s="64"/>
      <c r="D66" s="52"/>
      <c r="E66" s="52"/>
      <c r="F66" s="53">
        <v>2914</v>
      </c>
      <c r="G66" s="126"/>
      <c r="H66" s="127"/>
      <c r="I66" s="126"/>
      <c r="J66" s="132"/>
      <c r="K66" s="126"/>
      <c r="L66" s="127"/>
      <c r="M66" s="126"/>
      <c r="N66" s="133"/>
      <c r="O66" s="36">
        <f t="shared" si="9"/>
        <v>2914</v>
      </c>
      <c r="P66" s="37">
        <f t="shared" si="10"/>
        <v>291.40000000000003</v>
      </c>
    </row>
    <row r="67" spans="1:16" s="30" customFormat="1" ht="11.25" customHeight="1">
      <c r="A67" s="130"/>
      <c r="B67" s="65" t="s">
        <v>130</v>
      </c>
      <c r="C67" s="64"/>
      <c r="D67" s="52"/>
      <c r="E67" s="52">
        <v>1</v>
      </c>
      <c r="F67" s="53"/>
      <c r="G67" s="126">
        <v>413</v>
      </c>
      <c r="H67" s="127"/>
      <c r="I67" s="126">
        <v>86</v>
      </c>
      <c r="J67" s="132"/>
      <c r="K67" s="126">
        <v>25</v>
      </c>
      <c r="L67" s="127"/>
      <c r="M67" s="126"/>
      <c r="N67" s="133">
        <v>54</v>
      </c>
      <c r="O67" s="36">
        <f t="shared" si="9"/>
        <v>578</v>
      </c>
      <c r="P67" s="37">
        <f t="shared" si="10"/>
        <v>279.25</v>
      </c>
    </row>
    <row r="68" spans="1:16" s="30" customFormat="1" ht="11.25" customHeight="1">
      <c r="A68" s="130"/>
      <c r="B68" s="131" t="s">
        <v>131</v>
      </c>
      <c r="C68" s="64"/>
      <c r="D68" s="52"/>
      <c r="E68" s="52"/>
      <c r="F68" s="53"/>
      <c r="G68" s="126">
        <v>490</v>
      </c>
      <c r="H68" s="127"/>
      <c r="I68" s="126">
        <v>58</v>
      </c>
      <c r="J68" s="132"/>
      <c r="K68" s="126">
        <v>32</v>
      </c>
      <c r="L68" s="127"/>
      <c r="M68" s="126"/>
      <c r="N68" s="133">
        <v>36</v>
      </c>
      <c r="O68" s="36">
        <f t="shared" si="9"/>
        <v>616</v>
      </c>
      <c r="P68" s="37">
        <f t="shared" si="10"/>
        <v>255.5</v>
      </c>
    </row>
    <row r="69" spans="1:16" s="30" customFormat="1" ht="11.25" customHeight="1">
      <c r="A69" s="130"/>
      <c r="B69" s="65" t="s">
        <v>132</v>
      </c>
      <c r="C69" s="64"/>
      <c r="D69" s="52"/>
      <c r="E69" s="52">
        <v>1</v>
      </c>
      <c r="F69" s="53"/>
      <c r="G69" s="126">
        <v>309</v>
      </c>
      <c r="H69" s="127"/>
      <c r="I69" s="126">
        <v>68</v>
      </c>
      <c r="J69" s="132"/>
      <c r="K69" s="126">
        <v>25</v>
      </c>
      <c r="L69" s="127"/>
      <c r="M69" s="126"/>
      <c r="N69" s="133">
        <v>58</v>
      </c>
      <c r="O69" s="36">
        <f t="shared" si="9"/>
        <v>460</v>
      </c>
      <c r="P69" s="37">
        <f t="shared" si="10"/>
        <v>252.25</v>
      </c>
    </row>
    <row r="70" spans="1:16" s="30" customFormat="1" ht="11.25" customHeight="1">
      <c r="A70" s="130"/>
      <c r="B70" s="131" t="s">
        <v>133</v>
      </c>
      <c r="C70" s="64"/>
      <c r="D70" s="52">
        <v>1</v>
      </c>
      <c r="E70" s="52">
        <v>1</v>
      </c>
      <c r="F70" s="53"/>
      <c r="G70" s="126">
        <v>347</v>
      </c>
      <c r="H70" s="127"/>
      <c r="I70" s="126">
        <v>5</v>
      </c>
      <c r="J70" s="132"/>
      <c r="K70" s="126">
        <v>3</v>
      </c>
      <c r="L70" s="127"/>
      <c r="M70" s="126"/>
      <c r="N70" s="133">
        <v>46</v>
      </c>
      <c r="O70" s="36">
        <f t="shared" si="9"/>
        <v>401</v>
      </c>
      <c r="P70" s="37">
        <f t="shared" si="10"/>
        <v>184.25</v>
      </c>
    </row>
    <row r="71" spans="1:16" s="30" customFormat="1" ht="11.25" customHeight="1">
      <c r="A71" s="130"/>
      <c r="B71" s="65" t="s">
        <v>134</v>
      </c>
      <c r="C71" s="64"/>
      <c r="D71" s="52"/>
      <c r="E71" s="52"/>
      <c r="F71" s="53"/>
      <c r="G71" s="126">
        <v>195</v>
      </c>
      <c r="H71" s="127"/>
      <c r="I71" s="126">
        <v>32</v>
      </c>
      <c r="J71" s="132"/>
      <c r="K71" s="126">
        <v>53</v>
      </c>
      <c r="L71" s="127"/>
      <c r="M71" s="126"/>
      <c r="N71" s="133">
        <v>24</v>
      </c>
      <c r="O71" s="36">
        <f t="shared" si="9"/>
        <v>304</v>
      </c>
      <c r="P71" s="37">
        <f t="shared" si="10"/>
        <v>165.75</v>
      </c>
    </row>
    <row r="72" spans="1:16" s="30" customFormat="1" ht="11.25" customHeight="1">
      <c r="A72" s="130"/>
      <c r="B72" s="131" t="s">
        <v>135</v>
      </c>
      <c r="C72" s="64"/>
      <c r="D72" s="52"/>
      <c r="E72" s="52"/>
      <c r="F72" s="53"/>
      <c r="G72" s="126">
        <v>64</v>
      </c>
      <c r="H72" s="127"/>
      <c r="I72" s="126">
        <v>64</v>
      </c>
      <c r="J72" s="132"/>
      <c r="K72" s="126">
        <v>16</v>
      </c>
      <c r="L72" s="127"/>
      <c r="M72" s="126"/>
      <c r="N72" s="133">
        <v>44</v>
      </c>
      <c r="O72" s="36">
        <f t="shared" si="9"/>
        <v>188</v>
      </c>
      <c r="P72" s="37">
        <f t="shared" si="10"/>
        <v>152</v>
      </c>
    </row>
    <row r="73" spans="1:16" s="30" customFormat="1" ht="11.25" customHeight="1">
      <c r="A73" s="130"/>
      <c r="B73" s="65" t="s">
        <v>136</v>
      </c>
      <c r="C73" s="64"/>
      <c r="D73" s="52"/>
      <c r="E73" s="52"/>
      <c r="F73" s="53"/>
      <c r="G73" s="126">
        <v>466</v>
      </c>
      <c r="H73" s="127"/>
      <c r="I73" s="126">
        <v>8</v>
      </c>
      <c r="J73" s="132"/>
      <c r="K73" s="126">
        <v>6</v>
      </c>
      <c r="L73" s="127"/>
      <c r="M73" s="126"/>
      <c r="N73" s="133">
        <v>3</v>
      </c>
      <c r="O73" s="36">
        <f t="shared" si="9"/>
        <v>483</v>
      </c>
      <c r="P73" s="37">
        <f t="shared" si="10"/>
        <v>132.5</v>
      </c>
    </row>
    <row r="74" spans="1:16" s="30" customFormat="1" ht="11.25" customHeight="1">
      <c r="A74" s="130"/>
      <c r="B74" s="131" t="s">
        <v>137</v>
      </c>
      <c r="C74" s="64"/>
      <c r="D74" s="52">
        <v>1</v>
      </c>
      <c r="E74" s="52">
        <v>1</v>
      </c>
      <c r="F74" s="53"/>
      <c r="G74" s="126">
        <v>10</v>
      </c>
      <c r="H74" s="127"/>
      <c r="I74" s="126"/>
      <c r="J74" s="132"/>
      <c r="K74" s="126"/>
      <c r="L74" s="127"/>
      <c r="M74" s="126"/>
      <c r="N74" s="133">
        <v>59</v>
      </c>
      <c r="O74" s="36">
        <f t="shared" si="9"/>
        <v>69</v>
      </c>
      <c r="P74" s="37">
        <f t="shared" si="10"/>
        <v>120.5</v>
      </c>
    </row>
    <row r="75" spans="1:16" s="30" customFormat="1" ht="11.25" customHeight="1">
      <c r="A75" s="130"/>
      <c r="B75" s="65" t="s">
        <v>138</v>
      </c>
      <c r="C75" s="64"/>
      <c r="D75" s="52"/>
      <c r="E75" s="52"/>
      <c r="F75" s="53"/>
      <c r="G75" s="126">
        <v>400</v>
      </c>
      <c r="H75" s="127"/>
      <c r="I75" s="126">
        <v>10</v>
      </c>
      <c r="J75" s="132"/>
      <c r="K75" s="126">
        <v>10</v>
      </c>
      <c r="L75" s="127"/>
      <c r="M75" s="126"/>
      <c r="N75" s="133"/>
      <c r="O75" s="36">
        <f t="shared" si="9"/>
        <v>420</v>
      </c>
      <c r="P75" s="37">
        <f t="shared" si="10"/>
        <v>115</v>
      </c>
    </row>
    <row r="76" spans="1:16" s="30" customFormat="1" ht="11.25" customHeight="1">
      <c r="A76" s="130"/>
      <c r="B76" s="131" t="s">
        <v>139</v>
      </c>
      <c r="C76" s="64"/>
      <c r="D76" s="52"/>
      <c r="E76" s="52"/>
      <c r="F76" s="53"/>
      <c r="G76" s="126">
        <v>420</v>
      </c>
      <c r="H76" s="127"/>
      <c r="I76" s="126"/>
      <c r="J76" s="132"/>
      <c r="K76" s="126"/>
      <c r="L76" s="127"/>
      <c r="M76" s="126"/>
      <c r="N76" s="133">
        <v>3</v>
      </c>
      <c r="O76" s="36">
        <f t="shared" si="9"/>
        <v>423</v>
      </c>
      <c r="P76" s="37">
        <f t="shared" si="10"/>
        <v>111</v>
      </c>
    </row>
    <row r="77" spans="1:16" s="30" customFormat="1" ht="11.25" customHeight="1">
      <c r="A77" s="130"/>
      <c r="B77" s="65" t="s">
        <v>140</v>
      </c>
      <c r="C77" s="64"/>
      <c r="D77" s="52"/>
      <c r="E77" s="52"/>
      <c r="F77" s="53"/>
      <c r="G77" s="126">
        <v>340</v>
      </c>
      <c r="H77" s="127"/>
      <c r="I77" s="126"/>
      <c r="J77" s="132"/>
      <c r="K77" s="126"/>
      <c r="L77" s="127"/>
      <c r="M77" s="126"/>
      <c r="N77" s="133">
        <v>13</v>
      </c>
      <c r="O77" s="36">
        <f t="shared" si="9"/>
        <v>353</v>
      </c>
      <c r="P77" s="37">
        <f t="shared" si="10"/>
        <v>111</v>
      </c>
    </row>
    <row r="78" spans="1:16" s="30" customFormat="1" ht="11.25" customHeight="1">
      <c r="A78" s="130"/>
      <c r="B78" s="65" t="s">
        <v>141</v>
      </c>
      <c r="C78" s="64"/>
      <c r="D78" s="185"/>
      <c r="E78" s="185"/>
      <c r="F78" s="186"/>
      <c r="G78" s="126">
        <v>317</v>
      </c>
      <c r="H78" s="127"/>
      <c r="I78" s="126">
        <v>2</v>
      </c>
      <c r="J78" s="132"/>
      <c r="K78" s="126">
        <v>9</v>
      </c>
      <c r="L78" s="127">
        <v>1</v>
      </c>
      <c r="M78" s="126"/>
      <c r="N78" s="133">
        <v>10</v>
      </c>
      <c r="O78" s="191">
        <f t="shared" si="9"/>
        <v>339</v>
      </c>
      <c r="P78" s="192">
        <f t="shared" si="10"/>
        <v>110.25</v>
      </c>
    </row>
    <row r="79" spans="1:16" s="182" customFormat="1">
      <c r="A79" s="130"/>
      <c r="B79" s="65" t="s">
        <v>142</v>
      </c>
      <c r="C79" s="64"/>
      <c r="D79" s="185"/>
      <c r="E79" s="185">
        <v>3</v>
      </c>
      <c r="F79" s="186"/>
      <c r="G79" s="126"/>
      <c r="H79" s="127"/>
      <c r="I79" s="126"/>
      <c r="J79" s="132"/>
      <c r="K79" s="126"/>
      <c r="L79" s="127"/>
      <c r="M79" s="126"/>
      <c r="N79" s="133">
        <v>54</v>
      </c>
      <c r="O79" s="191">
        <f t="shared" si="9"/>
        <v>54</v>
      </c>
      <c r="P79" s="192">
        <f t="shared" si="10"/>
        <v>108</v>
      </c>
    </row>
    <row r="80" spans="1:16" s="182" customFormat="1" ht="11.25" customHeight="1">
      <c r="A80" s="130"/>
      <c r="B80" s="131" t="s">
        <v>143</v>
      </c>
      <c r="C80" s="64"/>
      <c r="D80" s="185"/>
      <c r="E80" s="185"/>
      <c r="F80" s="186"/>
      <c r="G80" s="126"/>
      <c r="H80" s="127"/>
      <c r="I80" s="126"/>
      <c r="J80" s="132"/>
      <c r="K80" s="126">
        <v>100</v>
      </c>
      <c r="L80" s="127"/>
      <c r="M80" s="126"/>
      <c r="N80" s="133"/>
      <c r="O80" s="191">
        <f t="shared" ref="O80:O111" si="11">SUM(F80:N80)</f>
        <v>100</v>
      </c>
      <c r="P80" s="192">
        <f t="shared" ref="P80:P111" si="12">(F80*$F$3)+(G80*$G$3)+(H80*$H$3)+(I80*$I$3)+(J80*$J$3)+(K80*$K$3)+(L80*$L$3)+(M80*$M$3)+(N80*$N$3)</f>
        <v>100</v>
      </c>
    </row>
    <row r="81" spans="1:16" s="182" customFormat="1" ht="11.25" customHeight="1">
      <c r="A81" s="130"/>
      <c r="B81" s="65" t="s">
        <v>144</v>
      </c>
      <c r="C81" s="64"/>
      <c r="D81" s="185"/>
      <c r="E81" s="185">
        <v>2</v>
      </c>
      <c r="F81" s="186"/>
      <c r="G81" s="126">
        <v>31</v>
      </c>
      <c r="H81" s="127"/>
      <c r="I81" s="126">
        <v>4</v>
      </c>
      <c r="J81" s="132"/>
      <c r="K81" s="126">
        <v>2</v>
      </c>
      <c r="L81" s="127"/>
      <c r="M81" s="126"/>
      <c r="N81" s="133">
        <v>44</v>
      </c>
      <c r="O81" s="191">
        <f t="shared" si="11"/>
        <v>81</v>
      </c>
      <c r="P81" s="192">
        <f t="shared" si="12"/>
        <v>99.75</v>
      </c>
    </row>
    <row r="82" spans="1:16" s="182" customFormat="1" ht="11.25" customHeight="1">
      <c r="A82" s="130"/>
      <c r="B82" s="131" t="s">
        <v>145</v>
      </c>
      <c r="C82" s="64"/>
      <c r="D82" s="185"/>
      <c r="E82" s="185"/>
      <c r="F82" s="186"/>
      <c r="G82" s="126">
        <v>28</v>
      </c>
      <c r="H82" s="127"/>
      <c r="I82" s="126">
        <v>6</v>
      </c>
      <c r="J82" s="132"/>
      <c r="K82" s="126">
        <v>4</v>
      </c>
      <c r="L82" s="127"/>
      <c r="M82" s="126"/>
      <c r="N82" s="133">
        <v>42</v>
      </c>
      <c r="O82" s="191">
        <f t="shared" si="11"/>
        <v>80</v>
      </c>
      <c r="P82" s="192">
        <f t="shared" si="12"/>
        <v>98</v>
      </c>
    </row>
    <row r="83" spans="1:16" s="182" customFormat="1" ht="11.25" customHeight="1">
      <c r="A83" s="130"/>
      <c r="B83" s="65" t="s">
        <v>146</v>
      </c>
      <c r="C83" s="64"/>
      <c r="D83" s="185"/>
      <c r="E83" s="185"/>
      <c r="F83" s="186"/>
      <c r="G83" s="126">
        <v>93</v>
      </c>
      <c r="H83" s="127"/>
      <c r="I83" s="126">
        <v>9</v>
      </c>
      <c r="J83" s="132"/>
      <c r="K83" s="126">
        <v>10</v>
      </c>
      <c r="L83" s="127"/>
      <c r="M83" s="126"/>
      <c r="N83" s="133">
        <v>30</v>
      </c>
      <c r="O83" s="191">
        <f t="shared" si="11"/>
        <v>142</v>
      </c>
      <c r="P83" s="192">
        <f t="shared" si="12"/>
        <v>97.75</v>
      </c>
    </row>
    <row r="84" spans="1:16" s="182" customFormat="1" ht="11.25" customHeight="1">
      <c r="A84" s="130"/>
      <c r="B84" s="131" t="s">
        <v>147</v>
      </c>
      <c r="C84" s="64"/>
      <c r="D84" s="185"/>
      <c r="E84" s="185"/>
      <c r="F84" s="186"/>
      <c r="G84" s="126">
        <v>338</v>
      </c>
      <c r="H84" s="127"/>
      <c r="I84" s="126"/>
      <c r="J84" s="132"/>
      <c r="K84" s="126"/>
      <c r="L84" s="127"/>
      <c r="M84" s="126"/>
      <c r="N84" s="133">
        <v>5</v>
      </c>
      <c r="O84" s="191">
        <f t="shared" si="11"/>
        <v>343</v>
      </c>
      <c r="P84" s="192">
        <f t="shared" si="12"/>
        <v>94.5</v>
      </c>
    </row>
    <row r="85" spans="1:16" s="182" customFormat="1" ht="11.25" customHeight="1">
      <c r="A85" s="130"/>
      <c r="B85" s="65" t="s">
        <v>148</v>
      </c>
      <c r="C85" s="64"/>
      <c r="D85" s="185"/>
      <c r="E85" s="185"/>
      <c r="F85" s="186"/>
      <c r="G85" s="126">
        <v>10</v>
      </c>
      <c r="H85" s="127"/>
      <c r="I85" s="126"/>
      <c r="J85" s="132"/>
      <c r="K85" s="126">
        <v>20</v>
      </c>
      <c r="L85" s="127"/>
      <c r="M85" s="126"/>
      <c r="N85" s="133">
        <v>31</v>
      </c>
      <c r="O85" s="191">
        <f t="shared" si="11"/>
        <v>61</v>
      </c>
      <c r="P85" s="192">
        <f t="shared" si="12"/>
        <v>84.5</v>
      </c>
    </row>
    <row r="86" spans="1:16" s="182" customFormat="1" ht="11.25" customHeight="1">
      <c r="A86" s="130"/>
      <c r="B86" s="131" t="s">
        <v>149</v>
      </c>
      <c r="C86" s="64"/>
      <c r="D86" s="185"/>
      <c r="E86" s="185"/>
      <c r="F86" s="186"/>
      <c r="G86" s="126"/>
      <c r="H86" s="127"/>
      <c r="I86" s="126"/>
      <c r="J86" s="132"/>
      <c r="K86" s="126"/>
      <c r="L86" s="127"/>
      <c r="M86" s="126"/>
      <c r="N86" s="133">
        <v>40</v>
      </c>
      <c r="O86" s="191">
        <f t="shared" si="11"/>
        <v>40</v>
      </c>
      <c r="P86" s="192">
        <f t="shared" si="12"/>
        <v>80</v>
      </c>
    </row>
    <row r="87" spans="1:16" s="182" customFormat="1" ht="11.25" customHeight="1">
      <c r="A87" s="130"/>
      <c r="B87" s="65" t="s">
        <v>150</v>
      </c>
      <c r="C87" s="64"/>
      <c r="D87" s="185"/>
      <c r="E87" s="185"/>
      <c r="F87" s="186"/>
      <c r="G87" s="126">
        <v>177</v>
      </c>
      <c r="H87" s="127"/>
      <c r="I87" s="126"/>
      <c r="J87" s="132"/>
      <c r="K87" s="126">
        <v>25</v>
      </c>
      <c r="L87" s="127"/>
      <c r="M87" s="126"/>
      <c r="N87" s="133"/>
      <c r="O87" s="191">
        <f t="shared" si="11"/>
        <v>202</v>
      </c>
      <c r="P87" s="192">
        <f t="shared" si="12"/>
        <v>69.25</v>
      </c>
    </row>
    <row r="88" spans="1:16" s="182" customFormat="1" ht="11.25" customHeight="1">
      <c r="A88" s="130"/>
      <c r="B88" s="131" t="s">
        <v>151</v>
      </c>
      <c r="C88" s="64"/>
      <c r="D88" s="185"/>
      <c r="E88" s="185"/>
      <c r="F88" s="186"/>
      <c r="G88" s="126">
        <v>36</v>
      </c>
      <c r="H88" s="127"/>
      <c r="I88" s="126">
        <v>13</v>
      </c>
      <c r="J88" s="132"/>
      <c r="K88" s="126">
        <v>26</v>
      </c>
      <c r="L88" s="127"/>
      <c r="M88" s="126"/>
      <c r="N88" s="133">
        <v>12</v>
      </c>
      <c r="O88" s="191">
        <f t="shared" si="11"/>
        <v>87</v>
      </c>
      <c r="P88" s="192">
        <f t="shared" si="12"/>
        <v>65.5</v>
      </c>
    </row>
    <row r="89" spans="1:16" s="182" customFormat="1" ht="11.25" customHeight="1">
      <c r="A89" s="130"/>
      <c r="B89" s="65" t="s">
        <v>152</v>
      </c>
      <c r="C89" s="64"/>
      <c r="D89" s="185"/>
      <c r="E89" s="185"/>
      <c r="F89" s="186"/>
      <c r="G89" s="126">
        <v>170</v>
      </c>
      <c r="H89" s="127"/>
      <c r="I89" s="126">
        <v>25</v>
      </c>
      <c r="J89" s="132"/>
      <c r="K89" s="126">
        <v>10</v>
      </c>
      <c r="L89" s="127"/>
      <c r="M89" s="126"/>
      <c r="N89" s="133"/>
      <c r="O89" s="191">
        <f t="shared" si="11"/>
        <v>205</v>
      </c>
      <c r="P89" s="192">
        <f t="shared" si="12"/>
        <v>65</v>
      </c>
    </row>
    <row r="90" spans="1:16" s="182" customFormat="1" ht="11.25" customHeight="1">
      <c r="A90" s="130"/>
      <c r="B90" s="131" t="s">
        <v>153</v>
      </c>
      <c r="C90" s="64"/>
      <c r="D90" s="185"/>
      <c r="E90" s="185">
        <v>1</v>
      </c>
      <c r="F90" s="186"/>
      <c r="G90" s="126">
        <v>95</v>
      </c>
      <c r="H90" s="127"/>
      <c r="I90" s="126"/>
      <c r="J90" s="132"/>
      <c r="K90" s="126">
        <v>4</v>
      </c>
      <c r="L90" s="127"/>
      <c r="M90" s="126"/>
      <c r="N90" s="133">
        <v>18</v>
      </c>
      <c r="O90" s="191">
        <f t="shared" si="11"/>
        <v>117</v>
      </c>
      <c r="P90" s="192">
        <f t="shared" si="12"/>
        <v>63.75</v>
      </c>
    </row>
    <row r="91" spans="1:16" s="182" customFormat="1" ht="11.25" customHeight="1">
      <c r="A91" s="130"/>
      <c r="B91" s="65" t="s">
        <v>154</v>
      </c>
      <c r="C91" s="64"/>
      <c r="D91" s="185"/>
      <c r="E91" s="185"/>
      <c r="F91" s="186"/>
      <c r="G91" s="126">
        <v>245</v>
      </c>
      <c r="H91" s="127"/>
      <c r="I91" s="126"/>
      <c r="J91" s="132"/>
      <c r="K91" s="126">
        <v>2</v>
      </c>
      <c r="L91" s="127"/>
      <c r="M91" s="126"/>
      <c r="N91" s="133"/>
      <c r="O91" s="191">
        <f t="shared" si="11"/>
        <v>247</v>
      </c>
      <c r="P91" s="192">
        <f t="shared" si="12"/>
        <v>63.25</v>
      </c>
    </row>
    <row r="92" spans="1:16" s="182" customFormat="1" ht="11.25" customHeight="1">
      <c r="A92" s="130"/>
      <c r="B92" s="131" t="s">
        <v>155</v>
      </c>
      <c r="C92" s="64"/>
      <c r="D92" s="185">
        <v>2</v>
      </c>
      <c r="E92" s="185"/>
      <c r="F92" s="186"/>
      <c r="G92" s="126"/>
      <c r="H92" s="127"/>
      <c r="I92" s="126"/>
      <c r="J92" s="132"/>
      <c r="K92" s="126"/>
      <c r="L92" s="127"/>
      <c r="M92" s="126"/>
      <c r="N92" s="133">
        <v>30</v>
      </c>
      <c r="O92" s="191">
        <f t="shared" si="11"/>
        <v>30</v>
      </c>
      <c r="P92" s="192">
        <f t="shared" si="12"/>
        <v>60</v>
      </c>
    </row>
    <row r="93" spans="1:16" s="182" customFormat="1" ht="11.25" customHeight="1">
      <c r="A93" s="130"/>
      <c r="B93" s="65" t="s">
        <v>156</v>
      </c>
      <c r="C93" s="64"/>
      <c r="D93" s="185"/>
      <c r="E93" s="185"/>
      <c r="F93" s="186"/>
      <c r="G93" s="126">
        <v>210</v>
      </c>
      <c r="H93" s="127"/>
      <c r="I93" s="126"/>
      <c r="J93" s="132"/>
      <c r="K93" s="126">
        <v>5</v>
      </c>
      <c r="L93" s="127"/>
      <c r="M93" s="126"/>
      <c r="N93" s="133"/>
      <c r="O93" s="191">
        <f t="shared" si="11"/>
        <v>215</v>
      </c>
      <c r="P93" s="192">
        <f t="shared" si="12"/>
        <v>57.5</v>
      </c>
    </row>
    <row r="94" spans="1:16" s="182" customFormat="1" ht="11.25" customHeight="1">
      <c r="A94" s="130"/>
      <c r="B94" s="131" t="s">
        <v>157</v>
      </c>
      <c r="C94" s="64"/>
      <c r="D94" s="185"/>
      <c r="E94" s="185"/>
      <c r="F94" s="186"/>
      <c r="G94" s="126">
        <v>14</v>
      </c>
      <c r="H94" s="127"/>
      <c r="I94" s="126">
        <v>2</v>
      </c>
      <c r="J94" s="132"/>
      <c r="K94" s="126"/>
      <c r="L94" s="127"/>
      <c r="M94" s="126"/>
      <c r="N94" s="133">
        <v>24</v>
      </c>
      <c r="O94" s="191">
        <f t="shared" si="11"/>
        <v>40</v>
      </c>
      <c r="P94" s="192">
        <f t="shared" si="12"/>
        <v>52.5</v>
      </c>
    </row>
    <row r="95" spans="1:16" s="182" customFormat="1" ht="11.25" customHeight="1">
      <c r="A95" s="130"/>
      <c r="B95" s="65" t="s">
        <v>158</v>
      </c>
      <c r="C95" s="64"/>
      <c r="D95" s="185"/>
      <c r="E95" s="185"/>
      <c r="F95" s="186"/>
      <c r="G95" s="126">
        <v>200</v>
      </c>
      <c r="H95" s="127"/>
      <c r="I95" s="126"/>
      <c r="J95" s="132"/>
      <c r="K95" s="126"/>
      <c r="L95" s="127"/>
      <c r="M95" s="126"/>
      <c r="N95" s="133"/>
      <c r="O95" s="191">
        <f t="shared" si="11"/>
        <v>200</v>
      </c>
      <c r="P95" s="192">
        <f t="shared" si="12"/>
        <v>50</v>
      </c>
    </row>
    <row r="96" spans="1:16" s="182" customFormat="1" ht="11.25" customHeight="1">
      <c r="A96" s="130"/>
      <c r="B96" s="131" t="s">
        <v>159</v>
      </c>
      <c r="C96" s="64"/>
      <c r="D96" s="185"/>
      <c r="E96" s="185"/>
      <c r="F96" s="186"/>
      <c r="G96" s="126">
        <v>85</v>
      </c>
      <c r="H96" s="127"/>
      <c r="I96" s="126">
        <v>3</v>
      </c>
      <c r="J96" s="132"/>
      <c r="K96" s="126">
        <v>11</v>
      </c>
      <c r="L96" s="127"/>
      <c r="M96" s="126"/>
      <c r="N96" s="133">
        <v>6</v>
      </c>
      <c r="O96" s="191">
        <f t="shared" si="11"/>
        <v>105</v>
      </c>
      <c r="P96" s="192">
        <f t="shared" si="12"/>
        <v>45.75</v>
      </c>
    </row>
    <row r="97" spans="1:16" s="182" customFormat="1" ht="11.25" customHeight="1">
      <c r="A97" s="130"/>
      <c r="B97" s="65" t="s">
        <v>160</v>
      </c>
      <c r="C97" s="64"/>
      <c r="D97" s="185"/>
      <c r="E97" s="185"/>
      <c r="F97" s="186"/>
      <c r="G97" s="126">
        <v>22</v>
      </c>
      <c r="H97" s="127"/>
      <c r="I97" s="126">
        <v>8</v>
      </c>
      <c r="J97" s="132"/>
      <c r="K97" s="126">
        <v>20</v>
      </c>
      <c r="L97" s="127"/>
      <c r="M97" s="126"/>
      <c r="N97" s="133">
        <v>8</v>
      </c>
      <c r="O97" s="191">
        <f t="shared" si="11"/>
        <v>58</v>
      </c>
      <c r="P97" s="192">
        <f t="shared" si="12"/>
        <v>45.5</v>
      </c>
    </row>
    <row r="98" spans="1:16" s="182" customFormat="1" ht="11.25" customHeight="1">
      <c r="A98" s="130"/>
      <c r="B98" s="131" t="s">
        <v>161</v>
      </c>
      <c r="C98" s="64"/>
      <c r="D98" s="185"/>
      <c r="E98" s="185"/>
      <c r="F98" s="186"/>
      <c r="G98" s="126">
        <v>90</v>
      </c>
      <c r="H98" s="127"/>
      <c r="I98" s="126"/>
      <c r="J98" s="132"/>
      <c r="K98" s="126">
        <v>8</v>
      </c>
      <c r="L98" s="127"/>
      <c r="M98" s="126"/>
      <c r="N98" s="133">
        <v>5</v>
      </c>
      <c r="O98" s="191">
        <f t="shared" si="11"/>
        <v>103</v>
      </c>
      <c r="P98" s="192">
        <f t="shared" si="12"/>
        <v>40.5</v>
      </c>
    </row>
    <row r="99" spans="1:16" s="182" customFormat="1" ht="11.25" customHeight="1">
      <c r="A99" s="130"/>
      <c r="B99" s="65" t="s">
        <v>162</v>
      </c>
      <c r="C99" s="64"/>
      <c r="D99" s="185"/>
      <c r="E99" s="185"/>
      <c r="F99" s="186"/>
      <c r="G99" s="126"/>
      <c r="H99" s="127"/>
      <c r="I99" s="126"/>
      <c r="J99" s="132"/>
      <c r="K99" s="126"/>
      <c r="L99" s="127"/>
      <c r="M99" s="126"/>
      <c r="N99" s="133">
        <v>20</v>
      </c>
      <c r="O99" s="191">
        <f t="shared" si="11"/>
        <v>20</v>
      </c>
      <c r="P99" s="192">
        <f t="shared" si="12"/>
        <v>40</v>
      </c>
    </row>
    <row r="100" spans="1:16" s="182" customFormat="1" ht="11.25" customHeight="1">
      <c r="A100" s="130"/>
      <c r="B100" s="131" t="s">
        <v>163</v>
      </c>
      <c r="C100" s="64"/>
      <c r="D100" s="185"/>
      <c r="E100" s="185"/>
      <c r="F100" s="186"/>
      <c r="G100" s="126"/>
      <c r="H100" s="127"/>
      <c r="I100" s="126"/>
      <c r="J100" s="132"/>
      <c r="K100" s="126"/>
      <c r="L100" s="127"/>
      <c r="M100" s="126"/>
      <c r="N100" s="133">
        <v>20</v>
      </c>
      <c r="O100" s="191">
        <f t="shared" si="11"/>
        <v>20</v>
      </c>
      <c r="P100" s="192">
        <f t="shared" si="12"/>
        <v>40</v>
      </c>
    </row>
    <row r="101" spans="1:16" s="182" customFormat="1" ht="11.25" customHeight="1">
      <c r="A101" s="130"/>
      <c r="B101" s="65" t="s">
        <v>164</v>
      </c>
      <c r="C101" s="64"/>
      <c r="D101" s="185"/>
      <c r="E101" s="185"/>
      <c r="F101" s="186"/>
      <c r="G101" s="126"/>
      <c r="H101" s="127"/>
      <c r="I101" s="126"/>
      <c r="J101" s="132"/>
      <c r="K101" s="126"/>
      <c r="L101" s="127"/>
      <c r="M101" s="126"/>
      <c r="N101" s="133">
        <v>20</v>
      </c>
      <c r="O101" s="191">
        <f t="shared" si="11"/>
        <v>20</v>
      </c>
      <c r="P101" s="192">
        <f t="shared" si="12"/>
        <v>40</v>
      </c>
    </row>
    <row r="102" spans="1:16" s="182" customFormat="1" ht="11.25" customHeight="1">
      <c r="A102" s="130"/>
      <c r="B102" s="131" t="s">
        <v>165</v>
      </c>
      <c r="C102" s="64"/>
      <c r="D102" s="185"/>
      <c r="E102" s="185">
        <v>1</v>
      </c>
      <c r="F102" s="186"/>
      <c r="G102" s="126">
        <v>6</v>
      </c>
      <c r="H102" s="127"/>
      <c r="I102" s="126">
        <v>1</v>
      </c>
      <c r="J102" s="132"/>
      <c r="K102" s="126">
        <v>1</v>
      </c>
      <c r="L102" s="127"/>
      <c r="M102" s="126"/>
      <c r="N102" s="133">
        <v>18</v>
      </c>
      <c r="O102" s="191">
        <f t="shared" si="11"/>
        <v>26</v>
      </c>
      <c r="P102" s="192">
        <f t="shared" si="12"/>
        <v>39</v>
      </c>
    </row>
    <row r="103" spans="1:16" s="182" customFormat="1" ht="11.25" customHeight="1">
      <c r="A103" s="130"/>
      <c r="B103" s="65" t="s">
        <v>166</v>
      </c>
      <c r="C103" s="64"/>
      <c r="D103" s="185"/>
      <c r="E103" s="185">
        <v>1</v>
      </c>
      <c r="F103" s="186"/>
      <c r="G103" s="126"/>
      <c r="H103" s="127"/>
      <c r="I103" s="126"/>
      <c r="J103" s="132"/>
      <c r="K103" s="126"/>
      <c r="L103" s="127"/>
      <c r="M103" s="126"/>
      <c r="N103" s="133">
        <v>18</v>
      </c>
      <c r="O103" s="191">
        <f t="shared" si="11"/>
        <v>18</v>
      </c>
      <c r="P103" s="192">
        <f t="shared" si="12"/>
        <v>36</v>
      </c>
    </row>
    <row r="104" spans="1:16" s="182" customFormat="1" ht="11.25" customHeight="1">
      <c r="A104" s="130"/>
      <c r="B104" s="131" t="s">
        <v>167</v>
      </c>
      <c r="C104" s="64"/>
      <c r="D104" s="185"/>
      <c r="E104" s="185">
        <v>1</v>
      </c>
      <c r="F104" s="186"/>
      <c r="G104" s="126"/>
      <c r="H104" s="127"/>
      <c r="I104" s="126"/>
      <c r="J104" s="132"/>
      <c r="K104" s="126"/>
      <c r="L104" s="127"/>
      <c r="M104" s="126"/>
      <c r="N104" s="133">
        <v>18</v>
      </c>
      <c r="O104" s="191">
        <f t="shared" si="11"/>
        <v>18</v>
      </c>
      <c r="P104" s="192">
        <f t="shared" si="12"/>
        <v>36</v>
      </c>
    </row>
    <row r="105" spans="1:16" s="182" customFormat="1" ht="11.25" customHeight="1">
      <c r="A105" s="130"/>
      <c r="B105" s="65" t="s">
        <v>168</v>
      </c>
      <c r="C105" s="64"/>
      <c r="D105" s="185"/>
      <c r="E105" s="185">
        <v>1</v>
      </c>
      <c r="F105" s="186"/>
      <c r="G105" s="126"/>
      <c r="H105" s="127"/>
      <c r="I105" s="126"/>
      <c r="J105" s="132"/>
      <c r="K105" s="126"/>
      <c r="L105" s="127"/>
      <c r="M105" s="126"/>
      <c r="N105" s="133">
        <v>18</v>
      </c>
      <c r="O105" s="191">
        <f t="shared" si="11"/>
        <v>18</v>
      </c>
      <c r="P105" s="192">
        <f t="shared" si="12"/>
        <v>36</v>
      </c>
    </row>
    <row r="106" spans="1:16" s="182" customFormat="1" ht="11.25" customHeight="1">
      <c r="A106" s="130"/>
      <c r="B106" s="131" t="s">
        <v>169</v>
      </c>
      <c r="C106" s="64"/>
      <c r="D106" s="185"/>
      <c r="E106" s="185"/>
      <c r="F106" s="186"/>
      <c r="G106" s="126">
        <v>8</v>
      </c>
      <c r="H106" s="127"/>
      <c r="I106" s="126">
        <v>3</v>
      </c>
      <c r="J106" s="132"/>
      <c r="K106" s="126">
        <v>7</v>
      </c>
      <c r="L106" s="127"/>
      <c r="M106" s="126"/>
      <c r="N106" s="133">
        <v>11</v>
      </c>
      <c r="O106" s="191">
        <f t="shared" si="11"/>
        <v>29</v>
      </c>
      <c r="P106" s="192">
        <f t="shared" si="12"/>
        <v>32.5</v>
      </c>
    </row>
    <row r="107" spans="1:16" s="182" customFormat="1" ht="11.25" customHeight="1">
      <c r="A107" s="130"/>
      <c r="B107" s="65" t="s">
        <v>170</v>
      </c>
      <c r="C107" s="64"/>
      <c r="D107" s="185"/>
      <c r="E107" s="185"/>
      <c r="F107" s="186"/>
      <c r="G107" s="126">
        <v>35</v>
      </c>
      <c r="H107" s="127"/>
      <c r="I107" s="126">
        <v>35</v>
      </c>
      <c r="J107" s="132"/>
      <c r="K107" s="126">
        <v>5</v>
      </c>
      <c r="L107" s="127"/>
      <c r="M107" s="126"/>
      <c r="N107" s="133"/>
      <c r="O107" s="191">
        <f t="shared" si="11"/>
        <v>75</v>
      </c>
      <c r="P107" s="192">
        <f t="shared" si="12"/>
        <v>31.25</v>
      </c>
    </row>
    <row r="108" spans="1:16" s="182" customFormat="1" ht="11.25" customHeight="1">
      <c r="A108" s="130"/>
      <c r="B108" s="131" t="s">
        <v>171</v>
      </c>
      <c r="C108" s="64"/>
      <c r="D108" s="52"/>
      <c r="E108" s="52"/>
      <c r="F108" s="53"/>
      <c r="G108" s="126"/>
      <c r="H108" s="127"/>
      <c r="I108" s="126"/>
      <c r="J108" s="132"/>
      <c r="K108" s="126">
        <v>30</v>
      </c>
      <c r="L108" s="127"/>
      <c r="M108" s="126"/>
      <c r="N108" s="133"/>
      <c r="O108" s="36">
        <f t="shared" si="11"/>
        <v>30</v>
      </c>
      <c r="P108" s="37">
        <f t="shared" si="12"/>
        <v>30</v>
      </c>
    </row>
    <row r="109" spans="1:16" s="30" customFormat="1" ht="11.25" customHeight="1">
      <c r="A109" s="130"/>
      <c r="B109" s="65" t="s">
        <v>172</v>
      </c>
      <c r="C109" s="64"/>
      <c r="D109" s="52"/>
      <c r="E109" s="52"/>
      <c r="F109" s="53"/>
      <c r="G109" s="126">
        <v>40</v>
      </c>
      <c r="H109" s="127"/>
      <c r="I109" s="126">
        <v>1</v>
      </c>
      <c r="J109" s="132"/>
      <c r="K109" s="126"/>
      <c r="L109" s="127"/>
      <c r="M109" s="126"/>
      <c r="N109" s="133">
        <v>9</v>
      </c>
      <c r="O109" s="36">
        <f t="shared" si="11"/>
        <v>50</v>
      </c>
      <c r="P109" s="37">
        <f t="shared" si="12"/>
        <v>28.5</v>
      </c>
    </row>
    <row r="110" spans="1:16" s="30" customFormat="1" ht="11.25" customHeight="1">
      <c r="A110" s="130"/>
      <c r="B110" s="131" t="s">
        <v>173</v>
      </c>
      <c r="C110" s="64"/>
      <c r="D110" s="52"/>
      <c r="E110" s="52"/>
      <c r="F110" s="53"/>
      <c r="G110" s="126">
        <v>68</v>
      </c>
      <c r="H110" s="127"/>
      <c r="I110" s="126">
        <v>2</v>
      </c>
      <c r="J110" s="132"/>
      <c r="K110" s="126"/>
      <c r="L110" s="127"/>
      <c r="M110" s="126"/>
      <c r="N110" s="133">
        <v>5</v>
      </c>
      <c r="O110" s="36">
        <f t="shared" si="11"/>
        <v>75</v>
      </c>
      <c r="P110" s="37">
        <f t="shared" si="12"/>
        <v>28</v>
      </c>
    </row>
    <row r="111" spans="1:16" s="30" customFormat="1" ht="11.25" customHeight="1">
      <c r="A111" s="130"/>
      <c r="B111" s="65" t="s">
        <v>174</v>
      </c>
      <c r="C111" s="64"/>
      <c r="D111" s="52"/>
      <c r="E111" s="52"/>
      <c r="F111" s="53"/>
      <c r="G111" s="126">
        <v>62</v>
      </c>
      <c r="H111" s="127"/>
      <c r="I111" s="126">
        <v>9</v>
      </c>
      <c r="J111" s="132"/>
      <c r="K111" s="126"/>
      <c r="L111" s="127"/>
      <c r="M111" s="126"/>
      <c r="N111" s="133">
        <v>4</v>
      </c>
      <c r="O111" s="36">
        <f t="shared" si="11"/>
        <v>75</v>
      </c>
      <c r="P111" s="37">
        <f t="shared" si="12"/>
        <v>28</v>
      </c>
    </row>
    <row r="112" spans="1:16" s="30" customFormat="1" ht="11.25" customHeight="1">
      <c r="A112" s="130"/>
      <c r="B112" s="131" t="s">
        <v>175</v>
      </c>
      <c r="C112" s="64"/>
      <c r="D112" s="52"/>
      <c r="E112" s="52"/>
      <c r="F112" s="53"/>
      <c r="G112" s="126">
        <v>10</v>
      </c>
      <c r="H112" s="127"/>
      <c r="I112" s="126">
        <v>10</v>
      </c>
      <c r="J112" s="132"/>
      <c r="K112" s="126"/>
      <c r="L112" s="127"/>
      <c r="M112" s="126"/>
      <c r="N112" s="133">
        <v>10</v>
      </c>
      <c r="O112" s="36">
        <f t="shared" ref="O112:O143" si="13">SUM(F112:N112)</f>
        <v>30</v>
      </c>
      <c r="P112" s="37">
        <f t="shared" ref="P112:P143" si="14">(F112*$F$3)+(G112*$G$3)+(H112*$H$3)+(I112*$I$3)+(J112*$J$3)+(K112*$K$3)+(L112*$L$3)+(M112*$M$3)+(N112*$N$3)</f>
        <v>27.5</v>
      </c>
    </row>
    <row r="113" spans="1:16" s="30" customFormat="1" ht="11.25" customHeight="1">
      <c r="A113" s="130"/>
      <c r="B113" s="65" t="s">
        <v>176</v>
      </c>
      <c r="C113" s="64"/>
      <c r="D113" s="52"/>
      <c r="E113" s="52"/>
      <c r="F113" s="53"/>
      <c r="G113" s="126">
        <v>12</v>
      </c>
      <c r="H113" s="127"/>
      <c r="I113" s="126">
        <v>2</v>
      </c>
      <c r="J113" s="132"/>
      <c r="K113" s="126"/>
      <c r="L113" s="127"/>
      <c r="M113" s="126"/>
      <c r="N113" s="133">
        <v>10</v>
      </c>
      <c r="O113" s="36">
        <f t="shared" si="13"/>
        <v>24</v>
      </c>
      <c r="P113" s="37">
        <f t="shared" si="14"/>
        <v>24</v>
      </c>
    </row>
    <row r="114" spans="1:16" s="30" customFormat="1" ht="11.25" customHeight="1">
      <c r="A114" s="130"/>
      <c r="B114" s="131" t="s">
        <v>177</v>
      </c>
      <c r="C114" s="64"/>
      <c r="D114" s="52"/>
      <c r="E114" s="52"/>
      <c r="F114" s="53"/>
      <c r="G114" s="126">
        <v>29</v>
      </c>
      <c r="H114" s="127"/>
      <c r="I114" s="126">
        <v>33</v>
      </c>
      <c r="J114" s="132"/>
      <c r="K114" s="126"/>
      <c r="L114" s="127"/>
      <c r="M114" s="126"/>
      <c r="N114" s="133"/>
      <c r="O114" s="36">
        <f t="shared" si="13"/>
        <v>62</v>
      </c>
      <c r="P114" s="37">
        <f t="shared" si="14"/>
        <v>23.75</v>
      </c>
    </row>
    <row r="115" spans="1:16" s="30" customFormat="1" ht="11.25" customHeight="1">
      <c r="A115" s="130"/>
      <c r="B115" s="65" t="s">
        <v>178</v>
      </c>
      <c r="C115" s="64"/>
      <c r="D115" s="52"/>
      <c r="E115" s="52"/>
      <c r="F115" s="53"/>
      <c r="G115" s="126">
        <v>50</v>
      </c>
      <c r="H115" s="127"/>
      <c r="I115" s="126">
        <v>15</v>
      </c>
      <c r="J115" s="132"/>
      <c r="K115" s="126">
        <v>2</v>
      </c>
      <c r="L115" s="127"/>
      <c r="M115" s="126"/>
      <c r="N115" s="133"/>
      <c r="O115" s="36">
        <f t="shared" si="13"/>
        <v>67</v>
      </c>
      <c r="P115" s="37">
        <f t="shared" si="14"/>
        <v>22</v>
      </c>
    </row>
    <row r="116" spans="1:16" s="30" customFormat="1" ht="11.25" customHeight="1">
      <c r="A116" s="130"/>
      <c r="B116" s="131" t="s">
        <v>179</v>
      </c>
      <c r="C116" s="64"/>
      <c r="D116" s="52"/>
      <c r="E116" s="52"/>
      <c r="F116" s="53"/>
      <c r="G116" s="126">
        <v>66</v>
      </c>
      <c r="H116" s="127"/>
      <c r="I116" s="126">
        <v>1</v>
      </c>
      <c r="J116" s="132"/>
      <c r="K116" s="126">
        <v>2</v>
      </c>
      <c r="L116" s="127"/>
      <c r="M116" s="126"/>
      <c r="N116" s="133">
        <v>1</v>
      </c>
      <c r="O116" s="36">
        <f t="shared" si="13"/>
        <v>70</v>
      </c>
      <c r="P116" s="37">
        <f t="shared" si="14"/>
        <v>21</v>
      </c>
    </row>
    <row r="117" spans="1:16" s="30" customFormat="1" ht="11.25" customHeight="1">
      <c r="A117" s="130"/>
      <c r="B117" s="65" t="s">
        <v>180</v>
      </c>
      <c r="C117" s="64"/>
      <c r="D117" s="52"/>
      <c r="E117" s="52"/>
      <c r="F117" s="53"/>
      <c r="G117" s="126"/>
      <c r="H117" s="127"/>
      <c r="I117" s="126"/>
      <c r="J117" s="132"/>
      <c r="K117" s="126"/>
      <c r="L117" s="127"/>
      <c r="M117" s="126"/>
      <c r="N117" s="133">
        <v>10</v>
      </c>
      <c r="O117" s="36">
        <f t="shared" si="13"/>
        <v>10</v>
      </c>
      <c r="P117" s="37">
        <f t="shared" si="14"/>
        <v>20</v>
      </c>
    </row>
    <row r="118" spans="1:16" s="30" customFormat="1" ht="11.25" customHeight="1">
      <c r="A118" s="130"/>
      <c r="B118" s="131" t="s">
        <v>181</v>
      </c>
      <c r="C118" s="64"/>
      <c r="D118" s="52"/>
      <c r="E118" s="52"/>
      <c r="F118" s="53"/>
      <c r="G118" s="126">
        <v>52</v>
      </c>
      <c r="H118" s="127"/>
      <c r="I118" s="126">
        <v>5</v>
      </c>
      <c r="J118" s="132"/>
      <c r="K118" s="126">
        <v>4</v>
      </c>
      <c r="L118" s="127"/>
      <c r="M118" s="126"/>
      <c r="N118" s="133"/>
      <c r="O118" s="36">
        <f t="shared" si="13"/>
        <v>61</v>
      </c>
      <c r="P118" s="37">
        <f t="shared" si="14"/>
        <v>19.5</v>
      </c>
    </row>
    <row r="119" spans="1:16" s="30" customFormat="1" ht="11.25" customHeight="1">
      <c r="A119" s="130"/>
      <c r="B119" s="65" t="s">
        <v>182</v>
      </c>
      <c r="C119" s="64"/>
      <c r="D119" s="52"/>
      <c r="E119" s="52"/>
      <c r="F119" s="53"/>
      <c r="G119" s="126">
        <v>50</v>
      </c>
      <c r="H119" s="127"/>
      <c r="I119" s="126">
        <v>6</v>
      </c>
      <c r="J119" s="132"/>
      <c r="K119" s="126">
        <v>3</v>
      </c>
      <c r="L119" s="127"/>
      <c r="M119" s="126"/>
      <c r="N119" s="133"/>
      <c r="O119" s="36">
        <f t="shared" si="13"/>
        <v>59</v>
      </c>
      <c r="P119" s="37">
        <f t="shared" si="14"/>
        <v>18.5</v>
      </c>
    </row>
    <row r="120" spans="1:16" s="30" customFormat="1" ht="11.25" customHeight="1">
      <c r="A120" s="130"/>
      <c r="B120" s="131" t="s">
        <v>183</v>
      </c>
      <c r="C120" s="64"/>
      <c r="D120" s="52"/>
      <c r="E120" s="52"/>
      <c r="F120" s="53"/>
      <c r="G120" s="126">
        <v>72</v>
      </c>
      <c r="H120" s="127"/>
      <c r="I120" s="126"/>
      <c r="J120" s="132"/>
      <c r="K120" s="126"/>
      <c r="L120" s="127"/>
      <c r="M120" s="126"/>
      <c r="N120" s="133"/>
      <c r="O120" s="36">
        <f t="shared" si="13"/>
        <v>72</v>
      </c>
      <c r="P120" s="37">
        <f t="shared" si="14"/>
        <v>18</v>
      </c>
    </row>
    <row r="121" spans="1:16" s="30" customFormat="1" ht="11.25" customHeight="1">
      <c r="A121" s="130"/>
      <c r="B121" s="65" t="s">
        <v>184</v>
      </c>
      <c r="C121" s="64"/>
      <c r="D121" s="52"/>
      <c r="E121" s="52"/>
      <c r="F121" s="53"/>
      <c r="G121" s="126">
        <v>63</v>
      </c>
      <c r="H121" s="127"/>
      <c r="I121" s="126">
        <v>2</v>
      </c>
      <c r="J121" s="132"/>
      <c r="K121" s="126"/>
      <c r="L121" s="127"/>
      <c r="M121" s="126"/>
      <c r="N121" s="133"/>
      <c r="O121" s="36">
        <f t="shared" si="13"/>
        <v>65</v>
      </c>
      <c r="P121" s="37">
        <f t="shared" si="14"/>
        <v>16.75</v>
      </c>
    </row>
    <row r="122" spans="1:16" s="30" customFormat="1" ht="11.25" customHeight="1">
      <c r="A122" s="130"/>
      <c r="B122" s="131" t="s">
        <v>185</v>
      </c>
      <c r="C122" s="64"/>
      <c r="D122" s="52"/>
      <c r="E122" s="52"/>
      <c r="F122" s="53"/>
      <c r="G122" s="126">
        <v>12</v>
      </c>
      <c r="H122" s="127"/>
      <c r="I122" s="126">
        <v>3</v>
      </c>
      <c r="J122" s="132"/>
      <c r="K122" s="126">
        <v>7</v>
      </c>
      <c r="L122" s="127"/>
      <c r="M122" s="126"/>
      <c r="N122" s="133">
        <v>2</v>
      </c>
      <c r="O122" s="36">
        <f t="shared" si="13"/>
        <v>24</v>
      </c>
      <c r="P122" s="37">
        <f t="shared" si="14"/>
        <v>15.5</v>
      </c>
    </row>
    <row r="123" spans="1:16" s="30" customFormat="1" ht="11.25" customHeight="1">
      <c r="A123" s="130"/>
      <c r="B123" s="65" t="s">
        <v>186</v>
      </c>
      <c r="C123" s="64"/>
      <c r="D123" s="52"/>
      <c r="E123" s="52"/>
      <c r="F123" s="53"/>
      <c r="G123" s="126">
        <v>30</v>
      </c>
      <c r="H123" s="127"/>
      <c r="I123" s="126">
        <v>10</v>
      </c>
      <c r="J123" s="132"/>
      <c r="K123" s="126">
        <v>1</v>
      </c>
      <c r="L123" s="127"/>
      <c r="M123" s="126"/>
      <c r="N123" s="133">
        <v>1</v>
      </c>
      <c r="O123" s="36">
        <f t="shared" si="13"/>
        <v>42</v>
      </c>
      <c r="P123" s="37">
        <f t="shared" si="14"/>
        <v>15.5</v>
      </c>
    </row>
    <row r="124" spans="1:16" s="30" customFormat="1" ht="11.25" customHeight="1">
      <c r="A124" s="130"/>
      <c r="B124" s="131" t="s">
        <v>187</v>
      </c>
      <c r="C124" s="64"/>
      <c r="D124" s="52"/>
      <c r="E124" s="52"/>
      <c r="F124" s="53"/>
      <c r="G124" s="126">
        <v>8</v>
      </c>
      <c r="H124" s="127"/>
      <c r="I124" s="126">
        <v>3</v>
      </c>
      <c r="J124" s="132"/>
      <c r="K124" s="126">
        <v>7</v>
      </c>
      <c r="L124" s="127"/>
      <c r="M124" s="126"/>
      <c r="N124" s="133">
        <v>2</v>
      </c>
      <c r="O124" s="36">
        <f t="shared" si="13"/>
        <v>20</v>
      </c>
      <c r="P124" s="37">
        <f t="shared" si="14"/>
        <v>14.5</v>
      </c>
    </row>
    <row r="125" spans="1:16" s="30" customFormat="1" ht="11.25" customHeight="1">
      <c r="A125" s="130"/>
      <c r="B125" s="65" t="s">
        <v>188</v>
      </c>
      <c r="C125" s="64"/>
      <c r="D125" s="52"/>
      <c r="E125" s="52"/>
      <c r="F125" s="53"/>
      <c r="G125" s="126">
        <v>8</v>
      </c>
      <c r="H125" s="127"/>
      <c r="I125" s="126">
        <v>3</v>
      </c>
      <c r="J125" s="132"/>
      <c r="K125" s="126">
        <v>7</v>
      </c>
      <c r="L125" s="127"/>
      <c r="M125" s="126"/>
      <c r="N125" s="133">
        <v>2</v>
      </c>
      <c r="O125" s="36">
        <f t="shared" si="13"/>
        <v>20</v>
      </c>
      <c r="P125" s="37">
        <f t="shared" si="14"/>
        <v>14.5</v>
      </c>
    </row>
    <row r="126" spans="1:16" s="30" customFormat="1" ht="11.25" customHeight="1">
      <c r="A126" s="130"/>
      <c r="B126" s="131" t="s">
        <v>189</v>
      </c>
      <c r="C126" s="64"/>
      <c r="D126" s="52"/>
      <c r="E126" s="52"/>
      <c r="F126" s="53"/>
      <c r="G126" s="126">
        <v>8</v>
      </c>
      <c r="H126" s="127"/>
      <c r="I126" s="126">
        <v>3</v>
      </c>
      <c r="J126" s="132"/>
      <c r="K126" s="126">
        <v>7</v>
      </c>
      <c r="L126" s="127"/>
      <c r="M126" s="126"/>
      <c r="N126" s="133">
        <v>2</v>
      </c>
      <c r="O126" s="36">
        <f t="shared" si="13"/>
        <v>20</v>
      </c>
      <c r="P126" s="37">
        <f t="shared" si="14"/>
        <v>14.5</v>
      </c>
    </row>
    <row r="127" spans="1:16" s="30" customFormat="1" ht="11.25" customHeight="1">
      <c r="A127" s="130"/>
      <c r="B127" s="65" t="s">
        <v>190</v>
      </c>
      <c r="C127" s="64"/>
      <c r="D127" s="52"/>
      <c r="E127" s="52"/>
      <c r="F127" s="53"/>
      <c r="G127" s="126">
        <v>8</v>
      </c>
      <c r="H127" s="127"/>
      <c r="I127" s="126">
        <v>3</v>
      </c>
      <c r="J127" s="132"/>
      <c r="K127" s="126">
        <v>7</v>
      </c>
      <c r="L127" s="127"/>
      <c r="M127" s="126"/>
      <c r="N127" s="133">
        <v>2</v>
      </c>
      <c r="O127" s="36">
        <f t="shared" si="13"/>
        <v>20</v>
      </c>
      <c r="P127" s="37">
        <f t="shared" si="14"/>
        <v>14.5</v>
      </c>
    </row>
    <row r="128" spans="1:16" s="30" customFormat="1" ht="11.25" customHeight="1">
      <c r="A128" s="130"/>
      <c r="B128" s="131" t="s">
        <v>191</v>
      </c>
      <c r="C128" s="64"/>
      <c r="D128" s="52"/>
      <c r="E128" s="52"/>
      <c r="F128" s="53"/>
      <c r="G128" s="126">
        <v>8</v>
      </c>
      <c r="H128" s="127"/>
      <c r="I128" s="126">
        <v>3</v>
      </c>
      <c r="J128" s="132"/>
      <c r="K128" s="126">
        <v>7</v>
      </c>
      <c r="L128" s="127"/>
      <c r="M128" s="126"/>
      <c r="N128" s="133">
        <v>2</v>
      </c>
      <c r="O128" s="36">
        <f t="shared" si="13"/>
        <v>20</v>
      </c>
      <c r="P128" s="37">
        <f t="shared" si="14"/>
        <v>14.5</v>
      </c>
    </row>
    <row r="129" spans="1:16" s="30" customFormat="1" ht="11.25" customHeight="1">
      <c r="A129" s="130"/>
      <c r="B129" s="65" t="s">
        <v>192</v>
      </c>
      <c r="C129" s="64"/>
      <c r="D129" s="52"/>
      <c r="E129" s="52"/>
      <c r="F129" s="53"/>
      <c r="G129" s="126">
        <v>8</v>
      </c>
      <c r="H129" s="127"/>
      <c r="I129" s="126">
        <v>3</v>
      </c>
      <c r="J129" s="132"/>
      <c r="K129" s="126">
        <v>7</v>
      </c>
      <c r="L129" s="127"/>
      <c r="M129" s="126"/>
      <c r="N129" s="133">
        <v>2</v>
      </c>
      <c r="O129" s="36">
        <f t="shared" si="13"/>
        <v>20</v>
      </c>
      <c r="P129" s="37">
        <f t="shared" si="14"/>
        <v>14.5</v>
      </c>
    </row>
    <row r="130" spans="1:16" s="30" customFormat="1" ht="11.25" customHeight="1">
      <c r="A130" s="130"/>
      <c r="B130" s="131" t="s">
        <v>193</v>
      </c>
      <c r="C130" s="64"/>
      <c r="D130" s="52"/>
      <c r="E130" s="52"/>
      <c r="F130" s="53"/>
      <c r="G130" s="126">
        <v>8</v>
      </c>
      <c r="H130" s="127"/>
      <c r="I130" s="126">
        <v>3</v>
      </c>
      <c r="J130" s="132"/>
      <c r="K130" s="126">
        <v>7</v>
      </c>
      <c r="L130" s="127"/>
      <c r="M130" s="126"/>
      <c r="N130" s="133">
        <v>2</v>
      </c>
      <c r="O130" s="36">
        <f t="shared" si="13"/>
        <v>20</v>
      </c>
      <c r="P130" s="37">
        <f t="shared" si="14"/>
        <v>14.5</v>
      </c>
    </row>
    <row r="131" spans="1:16" s="30" customFormat="1" ht="11.25" customHeight="1">
      <c r="A131" s="130"/>
      <c r="B131" s="65" t="s">
        <v>194</v>
      </c>
      <c r="C131" s="64"/>
      <c r="D131" s="52"/>
      <c r="E131" s="52"/>
      <c r="F131" s="53"/>
      <c r="G131" s="126">
        <v>50</v>
      </c>
      <c r="H131" s="127"/>
      <c r="I131" s="126"/>
      <c r="J131" s="132"/>
      <c r="K131" s="126"/>
      <c r="L131" s="127"/>
      <c r="M131" s="126"/>
      <c r="N131" s="133"/>
      <c r="O131" s="36">
        <f t="shared" si="13"/>
        <v>50</v>
      </c>
      <c r="P131" s="37">
        <f t="shared" si="14"/>
        <v>12.5</v>
      </c>
    </row>
    <row r="132" spans="1:16" s="30" customFormat="1" ht="11.25" customHeight="1">
      <c r="A132" s="130"/>
      <c r="B132" s="131" t="s">
        <v>195</v>
      </c>
      <c r="C132" s="64"/>
      <c r="D132" s="52"/>
      <c r="E132" s="52"/>
      <c r="F132" s="53"/>
      <c r="G132" s="126"/>
      <c r="H132" s="127"/>
      <c r="I132" s="126"/>
      <c r="J132" s="132"/>
      <c r="K132" s="126"/>
      <c r="L132" s="127"/>
      <c r="M132" s="126"/>
      <c r="N132" s="133">
        <v>6</v>
      </c>
      <c r="O132" s="36">
        <f t="shared" si="13"/>
        <v>6</v>
      </c>
      <c r="P132" s="37">
        <f t="shared" si="14"/>
        <v>12</v>
      </c>
    </row>
    <row r="133" spans="1:16" s="30" customFormat="1" ht="11.25" customHeight="1">
      <c r="A133" s="130"/>
      <c r="B133" s="65" t="s">
        <v>196</v>
      </c>
      <c r="C133" s="64"/>
      <c r="D133" s="52"/>
      <c r="E133" s="52"/>
      <c r="F133" s="53"/>
      <c r="G133" s="126">
        <v>26</v>
      </c>
      <c r="H133" s="127"/>
      <c r="I133" s="126">
        <v>2</v>
      </c>
      <c r="J133" s="132"/>
      <c r="K133" s="126"/>
      <c r="L133" s="127"/>
      <c r="M133" s="126"/>
      <c r="N133" s="133">
        <v>2</v>
      </c>
      <c r="O133" s="36">
        <f t="shared" si="13"/>
        <v>30</v>
      </c>
      <c r="P133" s="37">
        <f t="shared" si="14"/>
        <v>11.5</v>
      </c>
    </row>
    <row r="134" spans="1:16" s="30" customFormat="1" ht="11.25" customHeight="1">
      <c r="A134" s="130"/>
      <c r="B134" s="131" t="s">
        <v>197</v>
      </c>
      <c r="C134" s="64"/>
      <c r="D134" s="52"/>
      <c r="E134" s="52"/>
      <c r="F134" s="53"/>
      <c r="G134" s="126">
        <v>33</v>
      </c>
      <c r="H134" s="127"/>
      <c r="I134" s="126"/>
      <c r="J134" s="132"/>
      <c r="K134" s="126"/>
      <c r="L134" s="127"/>
      <c r="M134" s="126"/>
      <c r="N134" s="133">
        <v>1</v>
      </c>
      <c r="O134" s="36">
        <f t="shared" si="13"/>
        <v>34</v>
      </c>
      <c r="P134" s="37">
        <f t="shared" si="14"/>
        <v>10.25</v>
      </c>
    </row>
    <row r="135" spans="1:16" s="30" customFormat="1" ht="11.25" customHeight="1">
      <c r="A135" s="130"/>
      <c r="B135" s="65" t="s">
        <v>198</v>
      </c>
      <c r="C135" s="64"/>
      <c r="D135" s="52"/>
      <c r="E135" s="52"/>
      <c r="F135" s="53"/>
      <c r="G135" s="126"/>
      <c r="H135" s="127"/>
      <c r="I135" s="126"/>
      <c r="J135" s="132"/>
      <c r="K135" s="126"/>
      <c r="L135" s="127"/>
      <c r="M135" s="126"/>
      <c r="N135" s="133">
        <v>5</v>
      </c>
      <c r="O135" s="36">
        <f t="shared" si="13"/>
        <v>5</v>
      </c>
      <c r="P135" s="37">
        <f t="shared" si="14"/>
        <v>10</v>
      </c>
    </row>
    <row r="136" spans="1:16" s="30" customFormat="1" ht="11.25" customHeight="1">
      <c r="A136" s="130"/>
      <c r="B136" s="131" t="s">
        <v>199</v>
      </c>
      <c r="C136" s="64"/>
      <c r="D136" s="52"/>
      <c r="E136" s="52"/>
      <c r="F136" s="53"/>
      <c r="G136" s="126">
        <v>8</v>
      </c>
      <c r="H136" s="127"/>
      <c r="I136" s="126"/>
      <c r="J136" s="132"/>
      <c r="K136" s="126">
        <v>4</v>
      </c>
      <c r="L136" s="127"/>
      <c r="M136" s="126"/>
      <c r="N136" s="133">
        <v>2</v>
      </c>
      <c r="O136" s="36">
        <f t="shared" si="13"/>
        <v>14</v>
      </c>
      <c r="P136" s="37">
        <f t="shared" si="14"/>
        <v>10</v>
      </c>
    </row>
    <row r="137" spans="1:16" s="30" customFormat="1" ht="11.25" customHeight="1">
      <c r="A137" s="130"/>
      <c r="B137" s="65" t="s">
        <v>200</v>
      </c>
      <c r="C137" s="64"/>
      <c r="D137" s="52"/>
      <c r="E137" s="52"/>
      <c r="F137" s="53"/>
      <c r="G137" s="126">
        <v>22</v>
      </c>
      <c r="H137" s="127"/>
      <c r="I137" s="126">
        <v>1</v>
      </c>
      <c r="J137" s="132"/>
      <c r="K137" s="126">
        <v>2</v>
      </c>
      <c r="L137" s="127"/>
      <c r="M137" s="126"/>
      <c r="N137" s="133"/>
      <c r="O137" s="36">
        <f t="shared" si="13"/>
        <v>25</v>
      </c>
      <c r="P137" s="37">
        <f t="shared" si="14"/>
        <v>8</v>
      </c>
    </row>
    <row r="138" spans="1:16" s="30" customFormat="1" ht="11.25" customHeight="1">
      <c r="A138" s="130"/>
      <c r="B138" s="131" t="s">
        <v>201</v>
      </c>
      <c r="C138" s="64"/>
      <c r="D138" s="52"/>
      <c r="E138" s="52"/>
      <c r="F138" s="53"/>
      <c r="G138" s="126">
        <v>32</v>
      </c>
      <c r="H138" s="127"/>
      <c r="I138" s="126"/>
      <c r="J138" s="132"/>
      <c r="K138" s="126"/>
      <c r="L138" s="127"/>
      <c r="M138" s="126"/>
      <c r="N138" s="133"/>
      <c r="O138" s="36">
        <f t="shared" si="13"/>
        <v>32</v>
      </c>
      <c r="P138" s="37">
        <f t="shared" si="14"/>
        <v>8</v>
      </c>
    </row>
    <row r="139" spans="1:16" s="30" customFormat="1" ht="13.5" customHeight="1">
      <c r="A139" s="130"/>
      <c r="B139" s="65" t="s">
        <v>202</v>
      </c>
      <c r="C139" s="64"/>
      <c r="D139" s="52"/>
      <c r="E139" s="52"/>
      <c r="F139" s="53"/>
      <c r="G139" s="126">
        <v>19</v>
      </c>
      <c r="H139" s="127"/>
      <c r="I139" s="126">
        <v>6</v>
      </c>
      <c r="J139" s="132"/>
      <c r="K139" s="126"/>
      <c r="L139" s="127"/>
      <c r="M139" s="126"/>
      <c r="N139" s="133"/>
      <c r="O139" s="36">
        <f t="shared" si="13"/>
        <v>25</v>
      </c>
      <c r="P139" s="37">
        <f t="shared" si="14"/>
        <v>7.75</v>
      </c>
    </row>
    <row r="140" spans="1:16" s="30" customFormat="1" ht="11.25" customHeight="1">
      <c r="A140" s="130"/>
      <c r="B140" s="131" t="s">
        <v>203</v>
      </c>
      <c r="C140" s="64"/>
      <c r="D140" s="52"/>
      <c r="E140" s="52"/>
      <c r="F140" s="53"/>
      <c r="G140" s="126">
        <v>20</v>
      </c>
      <c r="H140" s="127"/>
      <c r="I140" s="126">
        <v>5</v>
      </c>
      <c r="J140" s="132"/>
      <c r="K140" s="126"/>
      <c r="L140" s="127"/>
      <c r="M140" s="126"/>
      <c r="N140" s="133"/>
      <c r="O140" s="36">
        <f t="shared" si="13"/>
        <v>25</v>
      </c>
      <c r="P140" s="37">
        <f t="shared" si="14"/>
        <v>7.5</v>
      </c>
    </row>
    <row r="141" spans="1:16" s="30" customFormat="1" ht="11.25" customHeight="1">
      <c r="A141" s="130"/>
      <c r="B141" s="65" t="s">
        <v>204</v>
      </c>
      <c r="C141" s="64"/>
      <c r="D141" s="52"/>
      <c r="E141" s="52"/>
      <c r="F141" s="53"/>
      <c r="G141" s="126">
        <v>7</v>
      </c>
      <c r="H141" s="127"/>
      <c r="I141" s="126"/>
      <c r="J141" s="132"/>
      <c r="K141" s="126"/>
      <c r="L141" s="127"/>
      <c r="M141" s="126"/>
      <c r="N141" s="133">
        <v>2</v>
      </c>
      <c r="O141" s="36">
        <f t="shared" si="13"/>
        <v>9</v>
      </c>
      <c r="P141" s="37">
        <f t="shared" si="14"/>
        <v>5.75</v>
      </c>
    </row>
    <row r="142" spans="1:16" s="30" customFormat="1" ht="11.25" customHeight="1">
      <c r="A142" s="130"/>
      <c r="B142" s="131" t="s">
        <v>205</v>
      </c>
      <c r="C142" s="64"/>
      <c r="D142" s="52"/>
      <c r="E142" s="52"/>
      <c r="F142" s="53"/>
      <c r="G142" s="126">
        <v>7</v>
      </c>
      <c r="H142" s="127"/>
      <c r="I142" s="126"/>
      <c r="J142" s="132"/>
      <c r="K142" s="126"/>
      <c r="L142" s="127"/>
      <c r="M142" s="126"/>
      <c r="N142" s="133">
        <v>2</v>
      </c>
      <c r="O142" s="36">
        <f t="shared" si="13"/>
        <v>9</v>
      </c>
      <c r="P142" s="37">
        <f t="shared" si="14"/>
        <v>5.75</v>
      </c>
    </row>
    <row r="143" spans="1:16" s="30" customFormat="1" ht="11.25" customHeight="1">
      <c r="A143" s="130"/>
      <c r="B143" s="65" t="s">
        <v>206</v>
      </c>
      <c r="C143" s="64"/>
      <c r="D143" s="52"/>
      <c r="E143" s="52"/>
      <c r="F143" s="53"/>
      <c r="G143" s="126">
        <v>11</v>
      </c>
      <c r="H143" s="127"/>
      <c r="I143" s="126">
        <v>4</v>
      </c>
      <c r="J143" s="132"/>
      <c r="K143" s="126"/>
      <c r="L143" s="127"/>
      <c r="M143" s="126"/>
      <c r="N143" s="133"/>
      <c r="O143" s="36">
        <f t="shared" si="13"/>
        <v>15</v>
      </c>
      <c r="P143" s="37">
        <f t="shared" si="14"/>
        <v>4.75</v>
      </c>
    </row>
    <row r="144" spans="1:16" s="30" customFormat="1" ht="11.25" customHeight="1">
      <c r="A144" s="130"/>
      <c r="B144" s="131" t="s">
        <v>207</v>
      </c>
      <c r="C144" s="64"/>
      <c r="D144" s="52"/>
      <c r="E144" s="52"/>
      <c r="F144" s="53"/>
      <c r="G144" s="126"/>
      <c r="H144" s="127"/>
      <c r="I144" s="126"/>
      <c r="J144" s="132"/>
      <c r="K144" s="126"/>
      <c r="L144" s="127"/>
      <c r="M144" s="126"/>
      <c r="N144" s="133">
        <v>2</v>
      </c>
      <c r="O144" s="36">
        <f t="shared" ref="O144:O152" si="15">SUM(F144:N144)</f>
        <v>2</v>
      </c>
      <c r="P144" s="37">
        <f t="shared" ref="P144:P152" si="16">(F144*$F$3)+(G144*$G$3)+(H144*$H$3)+(I144*$I$3)+(J144*$J$3)+(K144*$K$3)+(L144*$L$3)+(M144*$M$3)+(N144*$N$3)</f>
        <v>4</v>
      </c>
    </row>
    <row r="145" spans="1:16" s="30" customFormat="1" ht="11.25" customHeight="1">
      <c r="A145" s="130"/>
      <c r="B145" s="65" t="s">
        <v>208</v>
      </c>
      <c r="C145" s="64"/>
      <c r="D145" s="52"/>
      <c r="E145" s="52"/>
      <c r="F145" s="53"/>
      <c r="G145" s="126">
        <v>8</v>
      </c>
      <c r="H145" s="127"/>
      <c r="I145" s="126"/>
      <c r="J145" s="132"/>
      <c r="K145" s="126"/>
      <c r="L145" s="127"/>
      <c r="M145" s="126"/>
      <c r="N145" s="133">
        <v>1</v>
      </c>
      <c r="O145" s="36">
        <f t="shared" si="15"/>
        <v>9</v>
      </c>
      <c r="P145" s="37">
        <f t="shared" si="16"/>
        <v>4</v>
      </c>
    </row>
    <row r="146" spans="1:16" s="30" customFormat="1" ht="11.25" customHeight="1">
      <c r="A146" s="130"/>
      <c r="B146" s="131" t="s">
        <v>209</v>
      </c>
      <c r="C146" s="64"/>
      <c r="D146" s="52"/>
      <c r="E146" s="52"/>
      <c r="F146" s="53"/>
      <c r="G146" s="126">
        <v>14</v>
      </c>
      <c r="H146" s="127"/>
      <c r="I146" s="126"/>
      <c r="J146" s="132"/>
      <c r="K146" s="126"/>
      <c r="L146" s="127"/>
      <c r="M146" s="126"/>
      <c r="N146" s="133"/>
      <c r="O146" s="36">
        <f t="shared" si="15"/>
        <v>14</v>
      </c>
      <c r="P146" s="37">
        <f t="shared" si="16"/>
        <v>3.5</v>
      </c>
    </row>
    <row r="147" spans="1:16" s="30" customFormat="1" ht="11.25" customHeight="1">
      <c r="A147" s="130"/>
      <c r="B147" s="65" t="s">
        <v>210</v>
      </c>
      <c r="C147" s="64"/>
      <c r="D147" s="52"/>
      <c r="E147" s="52"/>
      <c r="F147" s="53"/>
      <c r="G147" s="126">
        <v>12</v>
      </c>
      <c r="H147" s="127"/>
      <c r="I147" s="126"/>
      <c r="J147" s="132"/>
      <c r="K147" s="126"/>
      <c r="L147" s="127"/>
      <c r="M147" s="126"/>
      <c r="N147" s="133"/>
      <c r="O147" s="36">
        <f t="shared" si="15"/>
        <v>12</v>
      </c>
      <c r="P147" s="37">
        <f t="shared" si="16"/>
        <v>3</v>
      </c>
    </row>
    <row r="148" spans="1:16" s="30" customFormat="1" ht="11.25" customHeight="1">
      <c r="A148" s="130"/>
      <c r="B148" s="131" t="s">
        <v>211</v>
      </c>
      <c r="C148" s="64"/>
      <c r="D148" s="52"/>
      <c r="E148" s="52"/>
      <c r="F148" s="53"/>
      <c r="G148" s="126">
        <v>10</v>
      </c>
      <c r="H148" s="127"/>
      <c r="I148" s="126"/>
      <c r="J148" s="132"/>
      <c r="K148" s="126"/>
      <c r="L148" s="127"/>
      <c r="M148" s="126"/>
      <c r="N148" s="133"/>
      <c r="O148" s="36">
        <f t="shared" si="15"/>
        <v>10</v>
      </c>
      <c r="P148" s="37">
        <f t="shared" si="16"/>
        <v>2.5</v>
      </c>
    </row>
    <row r="149" spans="1:16" s="30" customFormat="1" ht="11.25" customHeight="1">
      <c r="A149" s="130"/>
      <c r="B149" s="65" t="s">
        <v>212</v>
      </c>
      <c r="C149" s="64"/>
      <c r="D149" s="52"/>
      <c r="E149" s="52"/>
      <c r="F149" s="53"/>
      <c r="G149" s="126">
        <v>1</v>
      </c>
      <c r="H149" s="127"/>
      <c r="I149" s="126"/>
      <c r="J149" s="132"/>
      <c r="K149" s="126"/>
      <c r="L149" s="127"/>
      <c r="M149" s="126"/>
      <c r="N149" s="133">
        <v>1</v>
      </c>
      <c r="O149" s="36">
        <f t="shared" si="15"/>
        <v>2</v>
      </c>
      <c r="P149" s="37">
        <f t="shared" si="16"/>
        <v>2.25</v>
      </c>
    </row>
    <row r="150" spans="1:16" s="30" customFormat="1" ht="11.25" customHeight="1">
      <c r="A150" s="130"/>
      <c r="B150" s="131" t="s">
        <v>213</v>
      </c>
      <c r="C150" s="64"/>
      <c r="D150" s="52"/>
      <c r="E150" s="52"/>
      <c r="F150" s="53"/>
      <c r="G150" s="126">
        <v>8</v>
      </c>
      <c r="H150" s="127"/>
      <c r="I150" s="126"/>
      <c r="J150" s="132"/>
      <c r="K150" s="126"/>
      <c r="L150" s="127"/>
      <c r="M150" s="126"/>
      <c r="N150" s="133"/>
      <c r="O150" s="36">
        <f t="shared" si="15"/>
        <v>8</v>
      </c>
      <c r="P150" s="37">
        <f t="shared" si="16"/>
        <v>2</v>
      </c>
    </row>
    <row r="151" spans="1:16" s="30" customFormat="1" ht="11.25" customHeight="1">
      <c r="A151" s="130"/>
      <c r="B151" s="65" t="s">
        <v>214</v>
      </c>
      <c r="C151" s="64"/>
      <c r="D151" s="52"/>
      <c r="E151" s="52"/>
      <c r="F151" s="53"/>
      <c r="G151" s="126"/>
      <c r="H151" s="127"/>
      <c r="I151" s="126"/>
      <c r="J151" s="132"/>
      <c r="K151" s="126">
        <v>2</v>
      </c>
      <c r="L151" s="127"/>
      <c r="M151" s="126"/>
      <c r="N151" s="133"/>
      <c r="O151" s="36">
        <f t="shared" si="15"/>
        <v>2</v>
      </c>
      <c r="P151" s="37">
        <f t="shared" si="16"/>
        <v>2</v>
      </c>
    </row>
    <row r="152" spans="1:16" s="30" customFormat="1" ht="11.25" customHeight="1">
      <c r="A152" s="130"/>
      <c r="B152" s="131" t="s">
        <v>215</v>
      </c>
      <c r="C152" s="64"/>
      <c r="D152" s="52"/>
      <c r="E152" s="52"/>
      <c r="F152" s="53"/>
      <c r="G152" s="126">
        <v>2</v>
      </c>
      <c r="H152" s="127"/>
      <c r="I152" s="126">
        <v>1</v>
      </c>
      <c r="J152" s="132"/>
      <c r="K152" s="126"/>
      <c r="L152" s="127"/>
      <c r="M152" s="126"/>
      <c r="N152" s="133"/>
      <c r="O152" s="36">
        <f t="shared" si="15"/>
        <v>3</v>
      </c>
      <c r="P152" s="37">
        <f t="shared" si="16"/>
        <v>1</v>
      </c>
    </row>
    <row r="153" spans="1:16" s="30" customFormat="1">
      <c r="A153" s="130"/>
      <c r="B153" s="65"/>
      <c r="C153" s="64"/>
      <c r="D153" s="52"/>
      <c r="E153" s="52"/>
      <c r="F153" s="53"/>
      <c r="G153" s="136"/>
      <c r="H153" s="137"/>
      <c r="I153" s="134"/>
      <c r="J153" s="1"/>
      <c r="K153" s="134"/>
      <c r="L153" s="111"/>
      <c r="M153" s="134"/>
      <c r="N153" s="1"/>
      <c r="O153" s="129">
        <f t="shared" ref="O153" si="17">SUM(F153:N153)</f>
        <v>0</v>
      </c>
      <c r="P153" s="37">
        <f t="shared" ref="P153" si="18">(F153*$F$3)+(G153*$G$3)+(H153*$H$3)+(I153*$I$3)+(J153*$J$3)+(K153*$K$3)+(L153*$L$3)+(M153*$M$3)+(N153*$N$3)</f>
        <v>0</v>
      </c>
    </row>
    <row r="154" spans="1:16" ht="12" thickBot="1">
      <c r="A154" s="38"/>
      <c r="B154" s="39"/>
      <c r="C154" s="43">
        <f t="shared" ref="C154:P154" si="19">SUM(C48:C153)</f>
        <v>0</v>
      </c>
      <c r="D154" s="43">
        <f t="shared" si="19"/>
        <v>19</v>
      </c>
      <c r="E154" s="43">
        <f t="shared" si="19"/>
        <v>40</v>
      </c>
      <c r="F154" s="43">
        <f t="shared" si="19"/>
        <v>2914</v>
      </c>
      <c r="G154" s="43">
        <f t="shared" si="19"/>
        <v>51325</v>
      </c>
      <c r="H154" s="43">
        <f t="shared" si="19"/>
        <v>0</v>
      </c>
      <c r="I154" s="43">
        <f t="shared" si="19"/>
        <v>1921</v>
      </c>
      <c r="J154" s="43">
        <f t="shared" si="19"/>
        <v>0</v>
      </c>
      <c r="K154" s="43">
        <f t="shared" si="19"/>
        <v>3927</v>
      </c>
      <c r="L154" s="43">
        <f t="shared" si="19"/>
        <v>1</v>
      </c>
      <c r="M154" s="43">
        <f t="shared" si="19"/>
        <v>0</v>
      </c>
      <c r="N154" s="43">
        <f t="shared" si="19"/>
        <v>3770</v>
      </c>
      <c r="O154" s="44">
        <f t="shared" si="19"/>
        <v>63858</v>
      </c>
      <c r="P154" s="45">
        <f t="shared" si="19"/>
        <v>25551.15</v>
      </c>
    </row>
    <row r="155" spans="1:16">
      <c r="G155" s="42"/>
    </row>
    <row r="156" spans="1:16">
      <c r="G156" s="42"/>
    </row>
    <row r="157" spans="1:16" ht="12" thickBot="1">
      <c r="B157" s="33" t="s">
        <v>76</v>
      </c>
      <c r="C157" s="33"/>
      <c r="D157" s="33"/>
      <c r="E157" s="33"/>
      <c r="F157" s="34"/>
      <c r="G157" s="34"/>
      <c r="H157" s="34"/>
      <c r="I157" s="34"/>
      <c r="J157" s="34"/>
      <c r="K157" s="34"/>
      <c r="L157" s="34"/>
      <c r="M157" s="34"/>
      <c r="N157" s="34"/>
      <c r="O157" s="35"/>
      <c r="P157" s="35"/>
    </row>
    <row r="158" spans="1:16" s="30" customFormat="1">
      <c r="A158" s="130"/>
      <c r="B158" s="131" t="s">
        <v>302</v>
      </c>
      <c r="C158" s="64"/>
      <c r="D158" s="52"/>
      <c r="E158" s="52"/>
      <c r="F158" s="53"/>
      <c r="G158" s="126">
        <v>217</v>
      </c>
      <c r="H158" s="127"/>
      <c r="I158" s="126">
        <v>181</v>
      </c>
      <c r="J158" s="132"/>
      <c r="K158" s="126">
        <v>192</v>
      </c>
      <c r="L158" s="127"/>
      <c r="M158" s="126"/>
      <c r="N158" s="133">
        <v>52</v>
      </c>
      <c r="O158" s="128">
        <f t="shared" ref="O158:O164" si="20">SUM(F158:N158)</f>
        <v>642</v>
      </c>
      <c r="P158" s="37">
        <f t="shared" ref="P158:P164" si="21">(F158*$F$3)+(G158*$G$3)+(H158*$H$3)+(I158*$I$3)+(J158*$J$3)+(K158*$K$3)+(L158*$L$3)+(M158*$M$3)+(N158*$N$3)</f>
        <v>440.75</v>
      </c>
    </row>
    <row r="159" spans="1:16" s="30" customFormat="1">
      <c r="A159" s="130"/>
      <c r="B159" s="65" t="s">
        <v>303</v>
      </c>
      <c r="C159" s="64"/>
      <c r="D159" s="52"/>
      <c r="E159" s="52"/>
      <c r="F159" s="53"/>
      <c r="G159" s="126">
        <v>8</v>
      </c>
      <c r="H159" s="127"/>
      <c r="I159" s="126">
        <v>10</v>
      </c>
      <c r="J159" s="132"/>
      <c r="K159" s="126"/>
      <c r="L159" s="127"/>
      <c r="M159" s="126">
        <v>2</v>
      </c>
      <c r="N159" s="133"/>
      <c r="O159" s="128">
        <f t="shared" si="20"/>
        <v>20</v>
      </c>
      <c r="P159" s="37">
        <f t="shared" si="21"/>
        <v>11</v>
      </c>
    </row>
    <row r="160" spans="1:16" s="30" customFormat="1">
      <c r="A160" s="130"/>
      <c r="B160" s="131" t="s">
        <v>304</v>
      </c>
      <c r="C160" s="64"/>
      <c r="D160" s="52"/>
      <c r="E160" s="52"/>
      <c r="F160" s="53"/>
      <c r="G160" s="126">
        <v>25</v>
      </c>
      <c r="H160" s="127"/>
      <c r="I160" s="126">
        <v>15</v>
      </c>
      <c r="J160" s="132"/>
      <c r="K160" s="126">
        <v>5</v>
      </c>
      <c r="L160" s="127"/>
      <c r="M160" s="126">
        <v>2</v>
      </c>
      <c r="N160" s="133"/>
      <c r="O160" s="128">
        <f t="shared" si="20"/>
        <v>47</v>
      </c>
      <c r="P160" s="37">
        <f t="shared" si="21"/>
        <v>22.75</v>
      </c>
    </row>
    <row r="161" spans="1:16" s="30" customFormat="1">
      <c r="A161" s="130"/>
      <c r="B161" s="65" t="s">
        <v>305</v>
      </c>
      <c r="C161" s="64"/>
      <c r="D161" s="52"/>
      <c r="E161" s="52"/>
      <c r="F161" s="53"/>
      <c r="G161" s="126">
        <v>2</v>
      </c>
      <c r="H161" s="127"/>
      <c r="I161" s="126">
        <v>4</v>
      </c>
      <c r="J161" s="132"/>
      <c r="K161" s="126"/>
      <c r="L161" s="127">
        <v>1</v>
      </c>
      <c r="M161" s="126"/>
      <c r="N161" s="133">
        <v>1</v>
      </c>
      <c r="O161" s="128">
        <f t="shared" si="20"/>
        <v>8</v>
      </c>
      <c r="P161" s="37">
        <f t="shared" si="21"/>
        <v>5.5</v>
      </c>
    </row>
    <row r="162" spans="1:16" s="197" customFormat="1">
      <c r="A162" s="130"/>
      <c r="B162" s="65" t="s">
        <v>306</v>
      </c>
      <c r="C162" s="64"/>
      <c r="D162" s="201"/>
      <c r="E162" s="201"/>
      <c r="F162" s="202"/>
      <c r="G162" s="126">
        <v>2</v>
      </c>
      <c r="H162" s="127"/>
      <c r="I162" s="126"/>
      <c r="J162" s="132"/>
      <c r="K162" s="126"/>
      <c r="L162" s="127"/>
      <c r="M162" s="126"/>
      <c r="N162" s="133"/>
      <c r="O162" s="128">
        <f t="shared" si="20"/>
        <v>2</v>
      </c>
      <c r="P162" s="203">
        <f t="shared" si="21"/>
        <v>0.5</v>
      </c>
    </row>
    <row r="163" spans="1:16" s="197" customFormat="1">
      <c r="A163" s="130"/>
      <c r="B163" s="131" t="s">
        <v>307</v>
      </c>
      <c r="C163" s="64"/>
      <c r="D163" s="201"/>
      <c r="E163" s="201"/>
      <c r="F163" s="202"/>
      <c r="G163" s="126">
        <v>2</v>
      </c>
      <c r="H163" s="127"/>
      <c r="I163" s="126"/>
      <c r="J163" s="132"/>
      <c r="K163" s="126"/>
      <c r="L163" s="127"/>
      <c r="M163" s="126"/>
      <c r="N163" s="133"/>
      <c r="O163" s="128">
        <f t="shared" si="20"/>
        <v>2</v>
      </c>
      <c r="P163" s="203">
        <f t="shared" si="21"/>
        <v>0.5</v>
      </c>
    </row>
    <row r="164" spans="1:16" s="30" customFormat="1" ht="12.75" customHeight="1">
      <c r="A164" s="130"/>
      <c r="B164" s="65"/>
      <c r="C164" s="64"/>
      <c r="D164" s="52"/>
      <c r="E164" s="52"/>
      <c r="F164" s="53"/>
      <c r="G164" s="136"/>
      <c r="H164" s="137"/>
      <c r="I164" s="134"/>
      <c r="J164" s="1"/>
      <c r="K164" s="134"/>
      <c r="L164" s="111"/>
      <c r="M164" s="134"/>
      <c r="N164" s="1"/>
      <c r="O164" s="129">
        <f t="shared" si="20"/>
        <v>0</v>
      </c>
      <c r="P164" s="37">
        <f t="shared" si="21"/>
        <v>0</v>
      </c>
    </row>
    <row r="165" spans="1:16" ht="12" thickBot="1">
      <c r="A165" s="38"/>
      <c r="B165" s="39" t="s">
        <v>21</v>
      </c>
      <c r="C165" s="39">
        <f t="shared" ref="C165:P165" si="22">SUM(C158:C164)</f>
        <v>0</v>
      </c>
      <c r="D165" s="39">
        <f t="shared" si="22"/>
        <v>0</v>
      </c>
      <c r="E165" s="39">
        <f t="shared" si="22"/>
        <v>0</v>
      </c>
      <c r="F165" s="39">
        <f t="shared" si="22"/>
        <v>0</v>
      </c>
      <c r="G165" s="135">
        <f t="shared" si="22"/>
        <v>256</v>
      </c>
      <c r="H165" s="135">
        <f t="shared" si="22"/>
        <v>0</v>
      </c>
      <c r="I165" s="43">
        <f t="shared" si="22"/>
        <v>210</v>
      </c>
      <c r="J165" s="43">
        <f t="shared" si="22"/>
        <v>0</v>
      </c>
      <c r="K165" s="43">
        <f t="shared" si="22"/>
        <v>197</v>
      </c>
      <c r="L165" s="43">
        <f t="shared" si="22"/>
        <v>1</v>
      </c>
      <c r="M165" s="43">
        <f t="shared" si="22"/>
        <v>4</v>
      </c>
      <c r="N165" s="43">
        <f t="shared" si="22"/>
        <v>53</v>
      </c>
      <c r="O165" s="44">
        <f t="shared" si="22"/>
        <v>721</v>
      </c>
      <c r="P165" s="45">
        <f t="shared" si="22"/>
        <v>481</v>
      </c>
    </row>
    <row r="166" spans="1:16">
      <c r="A166" s="38"/>
      <c r="B166" s="54"/>
      <c r="C166" s="54"/>
      <c r="D166" s="54"/>
      <c r="E166" s="54"/>
      <c r="F166" s="54"/>
      <c r="G166" s="55"/>
      <c r="H166" s="55"/>
      <c r="I166" s="55"/>
      <c r="J166" s="55"/>
      <c r="K166" s="55"/>
      <c r="L166" s="55"/>
      <c r="M166" s="55"/>
      <c r="N166" s="55"/>
      <c r="O166" s="56"/>
      <c r="P166" s="57"/>
    </row>
    <row r="167" spans="1:16" s="196" customFormat="1">
      <c r="G167" s="42"/>
    </row>
    <row r="168" spans="1:16" s="196" customFormat="1" ht="12" thickBot="1">
      <c r="B168" s="198" t="s">
        <v>78</v>
      </c>
      <c r="C168" s="198"/>
      <c r="D168" s="198"/>
      <c r="E168" s="198"/>
      <c r="F168" s="199"/>
      <c r="G168" s="199"/>
      <c r="H168" s="199"/>
      <c r="I168" s="199"/>
      <c r="J168" s="199"/>
      <c r="K168" s="199"/>
      <c r="L168" s="199"/>
      <c r="M168" s="199"/>
      <c r="N168" s="199"/>
      <c r="O168" s="200"/>
      <c r="P168" s="200"/>
    </row>
    <row r="169" spans="1:16" s="197" customFormat="1">
      <c r="A169" s="130"/>
      <c r="B169" s="131" t="s">
        <v>308</v>
      </c>
      <c r="C169" s="64"/>
      <c r="D169" s="201"/>
      <c r="E169" s="201"/>
      <c r="F169" s="202"/>
      <c r="G169" s="126">
        <v>59</v>
      </c>
      <c r="H169" s="127">
        <v>16</v>
      </c>
      <c r="I169" s="126">
        <v>21</v>
      </c>
      <c r="J169" s="132">
        <v>7</v>
      </c>
      <c r="K169" s="126">
        <v>3</v>
      </c>
      <c r="L169" s="127">
        <v>3</v>
      </c>
      <c r="M169" s="126"/>
      <c r="N169" s="133">
        <v>47</v>
      </c>
      <c r="O169" s="128">
        <f t="shared" ref="O169:O176" si="23">SUM(F169:N169)</f>
        <v>156</v>
      </c>
      <c r="P169" s="203">
        <f t="shared" ref="P169:P176" si="24">(F169*$F$3)+(G169*$G$3)+(H169*$H$3)+(I169*$I$3)+(J169*$J$3)+(K169*$K$3)+(L169*$L$3)+(M169*$M$3)+(N169*$N$3)</f>
        <v>132.75</v>
      </c>
    </row>
    <row r="170" spans="1:16" s="197" customFormat="1">
      <c r="A170" s="130"/>
      <c r="B170" s="65" t="s">
        <v>309</v>
      </c>
      <c r="C170" s="64"/>
      <c r="D170" s="201"/>
      <c r="E170" s="201"/>
      <c r="F170" s="202">
        <v>536</v>
      </c>
      <c r="G170" s="126"/>
      <c r="H170" s="127"/>
      <c r="I170" s="126"/>
      <c r="J170" s="132"/>
      <c r="K170" s="126"/>
      <c r="L170" s="127"/>
      <c r="M170" s="126"/>
      <c r="N170" s="133"/>
      <c r="O170" s="128">
        <f t="shared" si="23"/>
        <v>536</v>
      </c>
      <c r="P170" s="203">
        <f t="shared" si="24"/>
        <v>53.6</v>
      </c>
    </row>
    <row r="171" spans="1:16" s="197" customFormat="1">
      <c r="A171" s="130"/>
      <c r="B171" s="131" t="s">
        <v>310</v>
      </c>
      <c r="C171" s="64"/>
      <c r="D171" s="201"/>
      <c r="E171" s="201"/>
      <c r="F171" s="202"/>
      <c r="G171" s="126">
        <v>100</v>
      </c>
      <c r="H171" s="127"/>
      <c r="I171" s="126">
        <v>10</v>
      </c>
      <c r="J171" s="132"/>
      <c r="K171" s="126"/>
      <c r="L171" s="127"/>
      <c r="M171" s="126"/>
      <c r="N171" s="133">
        <v>4</v>
      </c>
      <c r="O171" s="128">
        <f t="shared" si="23"/>
        <v>114</v>
      </c>
      <c r="P171" s="203">
        <f t="shared" si="24"/>
        <v>38</v>
      </c>
    </row>
    <row r="172" spans="1:16" s="197" customFormat="1">
      <c r="A172" s="130"/>
      <c r="B172" s="65" t="s">
        <v>311</v>
      </c>
      <c r="C172" s="64"/>
      <c r="D172" s="201"/>
      <c r="E172" s="201"/>
      <c r="F172" s="202"/>
      <c r="G172" s="126"/>
      <c r="H172" s="127"/>
      <c r="I172" s="126"/>
      <c r="J172" s="132"/>
      <c r="K172" s="126">
        <v>4</v>
      </c>
      <c r="L172" s="127">
        <v>11</v>
      </c>
      <c r="M172" s="126"/>
      <c r="N172" s="133"/>
      <c r="O172" s="128">
        <f t="shared" si="23"/>
        <v>15</v>
      </c>
      <c r="P172" s="203">
        <f t="shared" si="24"/>
        <v>15</v>
      </c>
    </row>
    <row r="173" spans="1:16" s="197" customFormat="1">
      <c r="A173" s="130"/>
      <c r="B173" s="131" t="s">
        <v>312</v>
      </c>
      <c r="C173" s="64"/>
      <c r="D173" s="201"/>
      <c r="E173" s="201"/>
      <c r="F173" s="202"/>
      <c r="G173" s="126">
        <v>10</v>
      </c>
      <c r="H173" s="127">
        <v>2</v>
      </c>
      <c r="I173" s="126">
        <v>4</v>
      </c>
      <c r="J173" s="132"/>
      <c r="K173" s="126"/>
      <c r="L173" s="127"/>
      <c r="M173" s="126"/>
      <c r="N173" s="133">
        <v>1</v>
      </c>
      <c r="O173" s="128">
        <f t="shared" ref="O173:O175" si="25">SUM(F173:N173)</f>
        <v>17</v>
      </c>
      <c r="P173" s="203">
        <f t="shared" ref="P173:P175" si="26">(F173*$F$3)+(G173*$G$3)+(H173*$H$3)+(I173*$I$3)+(J173*$J$3)+(K173*$K$3)+(L173*$L$3)+(M173*$M$3)+(N173*$N$3)</f>
        <v>7</v>
      </c>
    </row>
    <row r="174" spans="1:16" s="197" customFormat="1">
      <c r="A174" s="130"/>
      <c r="B174" s="65" t="s">
        <v>313</v>
      </c>
      <c r="C174" s="64"/>
      <c r="D174" s="201"/>
      <c r="E174" s="201"/>
      <c r="F174" s="202"/>
      <c r="G174" s="126"/>
      <c r="H174" s="127"/>
      <c r="I174" s="126">
        <v>1</v>
      </c>
      <c r="J174" s="132"/>
      <c r="K174" s="126"/>
      <c r="L174" s="127">
        <v>2</v>
      </c>
      <c r="M174" s="126"/>
      <c r="N174" s="133"/>
      <c r="O174" s="128">
        <f t="shared" si="25"/>
        <v>3</v>
      </c>
      <c r="P174" s="203">
        <f t="shared" si="26"/>
        <v>2.5</v>
      </c>
    </row>
    <row r="175" spans="1:16" s="197" customFormat="1">
      <c r="A175" s="130"/>
      <c r="B175" s="131" t="s">
        <v>314</v>
      </c>
      <c r="C175" s="64"/>
      <c r="D175" s="201"/>
      <c r="E175" s="201"/>
      <c r="F175" s="202"/>
      <c r="G175" s="126"/>
      <c r="H175" s="127"/>
      <c r="I175" s="126">
        <v>1</v>
      </c>
      <c r="J175" s="132"/>
      <c r="K175" s="126"/>
      <c r="L175" s="127">
        <v>1</v>
      </c>
      <c r="M175" s="126"/>
      <c r="N175" s="133"/>
      <c r="O175" s="128">
        <f t="shared" si="25"/>
        <v>2</v>
      </c>
      <c r="P175" s="203">
        <f t="shared" si="26"/>
        <v>1.5</v>
      </c>
    </row>
    <row r="176" spans="1:16" s="197" customFormat="1" ht="12.75" customHeight="1">
      <c r="A176" s="130"/>
      <c r="B176" s="65"/>
      <c r="C176" s="64"/>
      <c r="D176" s="201"/>
      <c r="E176" s="201"/>
      <c r="F176" s="202"/>
      <c r="G176" s="136"/>
      <c r="H176" s="137"/>
      <c r="I176" s="134"/>
      <c r="J176" s="196"/>
      <c r="K176" s="134"/>
      <c r="L176" s="111"/>
      <c r="M176" s="134"/>
      <c r="N176" s="196"/>
      <c r="O176" s="129">
        <f t="shared" si="23"/>
        <v>0</v>
      </c>
      <c r="P176" s="203">
        <f t="shared" si="24"/>
        <v>0</v>
      </c>
    </row>
    <row r="177" spans="1:16" s="196" customFormat="1" ht="12" thickBot="1">
      <c r="A177" s="204"/>
      <c r="B177" s="205" t="s">
        <v>21</v>
      </c>
      <c r="C177" s="205">
        <f t="shared" ref="C177:P177" si="27">SUM(C169:C176)</f>
        <v>0</v>
      </c>
      <c r="D177" s="205">
        <f t="shared" si="27"/>
        <v>0</v>
      </c>
      <c r="E177" s="205">
        <f t="shared" si="27"/>
        <v>0</v>
      </c>
      <c r="F177" s="205">
        <f t="shared" si="27"/>
        <v>536</v>
      </c>
      <c r="G177" s="135">
        <f t="shared" si="27"/>
        <v>169</v>
      </c>
      <c r="H177" s="135">
        <f t="shared" si="27"/>
        <v>18</v>
      </c>
      <c r="I177" s="43">
        <f t="shared" si="27"/>
        <v>37</v>
      </c>
      <c r="J177" s="43">
        <f t="shared" si="27"/>
        <v>7</v>
      </c>
      <c r="K177" s="43">
        <f t="shared" si="27"/>
        <v>7</v>
      </c>
      <c r="L177" s="43">
        <f t="shared" si="27"/>
        <v>17</v>
      </c>
      <c r="M177" s="43">
        <f t="shared" si="27"/>
        <v>0</v>
      </c>
      <c r="N177" s="43">
        <f t="shared" si="27"/>
        <v>52</v>
      </c>
      <c r="O177" s="44">
        <f t="shared" si="27"/>
        <v>843</v>
      </c>
      <c r="P177" s="45">
        <f t="shared" si="27"/>
        <v>250.35</v>
      </c>
    </row>
    <row r="178" spans="1:16" s="196" customFormat="1">
      <c r="A178" s="204"/>
      <c r="B178" s="54"/>
      <c r="C178" s="54"/>
      <c r="D178" s="54"/>
      <c r="E178" s="54"/>
      <c r="F178" s="54"/>
      <c r="G178" s="55"/>
      <c r="H178" s="55"/>
      <c r="I178" s="55"/>
      <c r="J178" s="55"/>
      <c r="K178" s="55"/>
      <c r="L178" s="55"/>
      <c r="M178" s="55"/>
      <c r="N178" s="55"/>
      <c r="O178" s="56"/>
      <c r="P178" s="57"/>
    </row>
    <row r="179" spans="1:16" hidden="1">
      <c r="A179" s="38"/>
      <c r="B179" s="54"/>
      <c r="C179" s="54"/>
      <c r="D179" s="54"/>
      <c r="E179" s="54"/>
      <c r="F179" s="54"/>
      <c r="G179" s="55"/>
      <c r="H179" s="55"/>
      <c r="I179" s="55"/>
      <c r="J179" s="55"/>
      <c r="K179" s="55"/>
      <c r="L179" s="55"/>
      <c r="M179" s="55"/>
      <c r="N179" s="55"/>
      <c r="O179" s="56"/>
      <c r="P179" s="57"/>
    </row>
    <row r="180" spans="1:16" ht="12" hidden="1" thickBot="1">
      <c r="B180" s="33" t="s">
        <v>23</v>
      </c>
      <c r="C180" s="183"/>
      <c r="D180" s="33"/>
      <c r="E180" s="33"/>
      <c r="F180" s="34"/>
      <c r="G180" s="34"/>
      <c r="H180" s="34"/>
      <c r="I180" s="34"/>
      <c r="J180" s="34"/>
      <c r="K180" s="34"/>
      <c r="L180" s="34"/>
      <c r="M180" s="34"/>
      <c r="N180" s="34"/>
      <c r="O180" s="35"/>
      <c r="P180" s="35"/>
    </row>
    <row r="181" spans="1:16" s="182" customFormat="1" hidden="1">
      <c r="A181" s="181"/>
      <c r="B181" s="184"/>
      <c r="C181" s="185"/>
      <c r="D181" s="185"/>
      <c r="E181" s="185"/>
      <c r="F181" s="186"/>
      <c r="G181" s="187"/>
      <c r="H181" s="188"/>
      <c r="I181" s="189"/>
      <c r="J181" s="188"/>
      <c r="K181" s="187"/>
      <c r="L181" s="190"/>
      <c r="M181" s="187"/>
      <c r="N181" s="188"/>
      <c r="O181" s="191">
        <f>SUM(F181:N181)</f>
        <v>0</v>
      </c>
      <c r="P181" s="192">
        <f>(F181*$F$3)+(G181*$G$3)+(H181*$H$3)+(I181*$I$3)+(J181*$J$3)+(K181*$K$3)+(L181*$L$3)+(M181*$M$3)+(N181*$N$3)</f>
        <v>0</v>
      </c>
    </row>
    <row r="182" spans="1:16" s="30" customFormat="1" hidden="1">
      <c r="A182" s="1"/>
      <c r="B182" s="184"/>
      <c r="C182" s="64"/>
      <c r="D182" s="185"/>
      <c r="E182" s="185"/>
      <c r="F182" s="186"/>
      <c r="G182" s="187"/>
      <c r="H182" s="188"/>
      <c r="I182" s="189"/>
      <c r="J182" s="188"/>
      <c r="K182" s="187"/>
      <c r="L182" s="62"/>
      <c r="M182" s="59"/>
      <c r="N182" s="60"/>
      <c r="O182" s="36">
        <f>SUM(F182:N182)</f>
        <v>0</v>
      </c>
      <c r="P182" s="37">
        <f>(F182*$F$3)+(G182*$G$3)+(H182*$H$3)+(I182*$I$3)+(J182*$J$3)+(K182*$K$3)+(L182*$L$3)+(M182*$M$3)+(N182*$N$3)</f>
        <v>0</v>
      </c>
    </row>
    <row r="183" spans="1:16" ht="12" hidden="1" thickBot="1">
      <c r="A183" s="38"/>
      <c r="B183" s="39" t="s">
        <v>21</v>
      </c>
      <c r="C183" s="39">
        <f t="shared" ref="C183:D183" si="28">SUM(C182:C182)</f>
        <v>0</v>
      </c>
      <c r="D183" s="39">
        <f t="shared" si="28"/>
        <v>0</v>
      </c>
      <c r="E183" s="44">
        <f t="shared" ref="E183:N183" si="29">SUM(E181:E182)</f>
        <v>0</v>
      </c>
      <c r="F183" s="44">
        <f t="shared" si="29"/>
        <v>0</v>
      </c>
      <c r="G183" s="44">
        <f t="shared" si="29"/>
        <v>0</v>
      </c>
      <c r="H183" s="44">
        <f t="shared" si="29"/>
        <v>0</v>
      </c>
      <c r="I183" s="44">
        <f t="shared" si="29"/>
        <v>0</v>
      </c>
      <c r="J183" s="44">
        <f t="shared" si="29"/>
        <v>0</v>
      </c>
      <c r="K183" s="44">
        <f t="shared" si="29"/>
        <v>0</v>
      </c>
      <c r="L183" s="44">
        <f t="shared" si="29"/>
        <v>0</v>
      </c>
      <c r="M183" s="44">
        <f t="shared" si="29"/>
        <v>0</v>
      </c>
      <c r="N183" s="44">
        <f t="shared" si="29"/>
        <v>0</v>
      </c>
      <c r="O183" s="44">
        <f>SUM(O181:O182)</f>
        <v>0</v>
      </c>
      <c r="P183" s="45">
        <f>SUM(P181:P182)</f>
        <v>0</v>
      </c>
    </row>
    <row r="184" spans="1:16" hidden="1">
      <c r="A184" s="38"/>
      <c r="B184" s="54"/>
      <c r="C184" s="54"/>
      <c r="D184" s="54"/>
      <c r="E184" s="54"/>
      <c r="F184" s="54"/>
      <c r="G184" s="55"/>
      <c r="H184" s="55"/>
      <c r="I184" s="55"/>
      <c r="J184" s="55"/>
      <c r="K184" s="55"/>
      <c r="L184" s="55"/>
      <c r="M184" s="55"/>
      <c r="N184" s="55"/>
      <c r="O184" s="56"/>
      <c r="P184" s="57"/>
    </row>
    <row r="185" spans="1:16">
      <c r="A185" s="38"/>
      <c r="B185" s="54"/>
      <c r="C185" s="54"/>
      <c r="D185" s="54"/>
      <c r="E185" s="54"/>
      <c r="F185" s="54"/>
      <c r="G185" s="55"/>
      <c r="H185" s="55"/>
      <c r="I185" s="55"/>
      <c r="J185" s="55"/>
      <c r="K185" s="55"/>
      <c r="L185" s="55"/>
      <c r="M185" s="55"/>
      <c r="N185" s="55"/>
      <c r="O185" s="56"/>
      <c r="P185" s="57"/>
    </row>
    <row r="186" spans="1:16" ht="12" thickBot="1">
      <c r="B186" s="33" t="s">
        <v>63</v>
      </c>
      <c r="C186" s="33"/>
      <c r="D186" s="33"/>
      <c r="E186" s="33"/>
      <c r="F186" s="34"/>
      <c r="G186" s="34"/>
      <c r="H186" s="34"/>
      <c r="I186" s="34"/>
      <c r="J186" s="34"/>
      <c r="K186" s="34"/>
      <c r="L186" s="34"/>
      <c r="M186" s="34"/>
      <c r="N186" s="34"/>
      <c r="O186" s="35"/>
      <c r="P186" s="35"/>
    </row>
    <row r="187" spans="1:16" s="30" customFormat="1" ht="11.25" customHeight="1">
      <c r="A187" s="1"/>
      <c r="B187" s="58" t="s">
        <v>270</v>
      </c>
      <c r="C187" s="51"/>
      <c r="D187" s="160"/>
      <c r="E187" s="160"/>
      <c r="F187" s="161">
        <v>228</v>
      </c>
      <c r="G187" s="162"/>
      <c r="H187" s="163"/>
      <c r="I187" s="164"/>
      <c r="J187" s="163"/>
      <c r="K187" s="162"/>
      <c r="L187" s="165"/>
      <c r="M187" s="162"/>
      <c r="N187" s="163"/>
      <c r="O187" s="36">
        <f t="shared" ref="O187:O219" si="30">SUM(F187:N187)</f>
        <v>228</v>
      </c>
      <c r="P187" s="37">
        <f t="shared" ref="P187:P219" si="31">(F187*$F$3)+(G187*$G$3)+(H187*$H$3)+(I187*$I$3)+(J187*$J$3)+(K187*$K$3)+(L187*$L$3)+(M187*$M$3)+(N187*$N$3)</f>
        <v>22.8</v>
      </c>
    </row>
    <row r="188" spans="1:16" s="30" customFormat="1" ht="11.25" customHeight="1">
      <c r="A188" s="1"/>
      <c r="B188" s="58" t="s">
        <v>271</v>
      </c>
      <c r="C188" s="51"/>
      <c r="D188" s="52"/>
      <c r="E188" s="52"/>
      <c r="F188" s="53"/>
      <c r="G188" s="59">
        <v>3</v>
      </c>
      <c r="H188" s="60"/>
      <c r="I188" s="61"/>
      <c r="J188" s="60"/>
      <c r="K188" s="59">
        <v>0</v>
      </c>
      <c r="L188" s="62"/>
      <c r="M188" s="59"/>
      <c r="N188" s="60"/>
      <c r="O188" s="36">
        <f t="shared" si="30"/>
        <v>3</v>
      </c>
      <c r="P188" s="37">
        <f t="shared" si="31"/>
        <v>0.75</v>
      </c>
    </row>
    <row r="189" spans="1:16" s="30" customFormat="1" ht="11.25" customHeight="1">
      <c r="A189" s="1"/>
      <c r="B189" s="58" t="s">
        <v>272</v>
      </c>
      <c r="C189" s="51"/>
      <c r="D189" s="52"/>
      <c r="E189" s="52"/>
      <c r="F189" s="53"/>
      <c r="G189" s="59">
        <v>45</v>
      </c>
      <c r="H189" s="60"/>
      <c r="I189" s="61">
        <v>45</v>
      </c>
      <c r="J189" s="60">
        <v>5</v>
      </c>
      <c r="K189" s="59">
        <v>0</v>
      </c>
      <c r="L189" s="62"/>
      <c r="M189" s="59"/>
      <c r="N189" s="60">
        <v>1</v>
      </c>
      <c r="O189" s="36">
        <f t="shared" si="30"/>
        <v>96</v>
      </c>
      <c r="P189" s="37">
        <f t="shared" si="31"/>
        <v>38.25</v>
      </c>
    </row>
    <row r="190" spans="1:16" s="30" customFormat="1" ht="11.25" customHeight="1">
      <c r="A190" s="1"/>
      <c r="B190" s="58" t="s">
        <v>273</v>
      </c>
      <c r="C190" s="51"/>
      <c r="D190" s="52"/>
      <c r="E190" s="52"/>
      <c r="F190" s="53">
        <v>2</v>
      </c>
      <c r="G190" s="59">
        <v>42</v>
      </c>
      <c r="H190" s="60"/>
      <c r="I190" s="61">
        <v>42</v>
      </c>
      <c r="J190" s="60"/>
      <c r="K190" s="59">
        <v>0</v>
      </c>
      <c r="L190" s="62"/>
      <c r="M190" s="59"/>
      <c r="N190" s="60"/>
      <c r="O190" s="36">
        <f t="shared" si="30"/>
        <v>86</v>
      </c>
      <c r="P190" s="37">
        <f t="shared" si="31"/>
        <v>31.7</v>
      </c>
    </row>
    <row r="191" spans="1:16" s="30" customFormat="1" ht="11.25" customHeight="1">
      <c r="A191" s="1"/>
      <c r="B191" s="58" t="s">
        <v>274</v>
      </c>
      <c r="C191" s="51"/>
      <c r="D191" s="52"/>
      <c r="E191" s="52"/>
      <c r="F191" s="53"/>
      <c r="G191" s="59">
        <v>3</v>
      </c>
      <c r="H191" s="60"/>
      <c r="I191" s="61">
        <v>3</v>
      </c>
      <c r="J191" s="60"/>
      <c r="K191" s="59">
        <v>0</v>
      </c>
      <c r="L191" s="62"/>
      <c r="M191" s="59"/>
      <c r="N191" s="60"/>
      <c r="O191" s="36">
        <f t="shared" si="30"/>
        <v>6</v>
      </c>
      <c r="P191" s="37">
        <f t="shared" si="31"/>
        <v>2.25</v>
      </c>
    </row>
    <row r="192" spans="1:16" s="30" customFormat="1" ht="11.25" customHeight="1">
      <c r="A192" s="1"/>
      <c r="B192" s="58" t="s">
        <v>275</v>
      </c>
      <c r="C192" s="51"/>
      <c r="D192" s="52"/>
      <c r="E192" s="52"/>
      <c r="F192" s="53"/>
      <c r="G192" s="59">
        <v>9</v>
      </c>
      <c r="H192" s="60"/>
      <c r="I192" s="61">
        <v>6</v>
      </c>
      <c r="J192" s="60"/>
      <c r="K192" s="59">
        <v>0</v>
      </c>
      <c r="L192" s="62"/>
      <c r="M192" s="59"/>
      <c r="N192" s="60">
        <v>1</v>
      </c>
      <c r="O192" s="36">
        <f t="shared" si="30"/>
        <v>16</v>
      </c>
      <c r="P192" s="37">
        <f t="shared" si="31"/>
        <v>7.25</v>
      </c>
    </row>
    <row r="193" spans="1:16" s="30" customFormat="1" ht="11.25" customHeight="1">
      <c r="A193" s="1"/>
      <c r="B193" s="58" t="s">
        <v>276</v>
      </c>
      <c r="C193" s="51"/>
      <c r="D193" s="52"/>
      <c r="E193" s="52"/>
      <c r="F193" s="53"/>
      <c r="G193" s="59">
        <v>27</v>
      </c>
      <c r="H193" s="60"/>
      <c r="I193" s="61">
        <v>27</v>
      </c>
      <c r="J193" s="60"/>
      <c r="K193" s="59">
        <v>0</v>
      </c>
      <c r="L193" s="62"/>
      <c r="M193" s="59"/>
      <c r="N193" s="60"/>
      <c r="O193" s="36">
        <f t="shared" si="30"/>
        <v>54</v>
      </c>
      <c r="P193" s="37">
        <f t="shared" si="31"/>
        <v>20.25</v>
      </c>
    </row>
    <row r="194" spans="1:16" s="30" customFormat="1" ht="11.25" customHeight="1">
      <c r="A194" s="1"/>
      <c r="B194" s="58" t="s">
        <v>277</v>
      </c>
      <c r="C194" s="51"/>
      <c r="D194" s="52"/>
      <c r="E194" s="52"/>
      <c r="F194" s="53">
        <v>5</v>
      </c>
      <c r="G194" s="59">
        <v>12</v>
      </c>
      <c r="H194" s="60"/>
      <c r="I194" s="61">
        <v>14</v>
      </c>
      <c r="J194" s="60">
        <v>6</v>
      </c>
      <c r="K194" s="59">
        <v>1</v>
      </c>
      <c r="L194" s="62"/>
      <c r="M194" s="59"/>
      <c r="N194" s="60">
        <v>10</v>
      </c>
      <c r="O194" s="36">
        <f t="shared" si="30"/>
        <v>48</v>
      </c>
      <c r="P194" s="37">
        <f t="shared" si="31"/>
        <v>34.5</v>
      </c>
    </row>
    <row r="195" spans="1:16" s="30" customFormat="1" ht="11.25" customHeight="1">
      <c r="A195" s="1"/>
      <c r="B195" s="58" t="s">
        <v>278</v>
      </c>
      <c r="C195" s="51"/>
      <c r="D195" s="52"/>
      <c r="E195" s="52"/>
      <c r="F195" s="53"/>
      <c r="G195" s="59">
        <v>6</v>
      </c>
      <c r="H195" s="60"/>
      <c r="I195" s="61">
        <v>2</v>
      </c>
      <c r="J195" s="60"/>
      <c r="K195" s="59"/>
      <c r="L195" s="62"/>
      <c r="M195" s="59"/>
      <c r="N195" s="60">
        <v>1</v>
      </c>
      <c r="O195" s="36">
        <f t="shared" si="30"/>
        <v>9</v>
      </c>
      <c r="P195" s="37">
        <f t="shared" si="31"/>
        <v>4.5</v>
      </c>
    </row>
    <row r="196" spans="1:16" s="30" customFormat="1" ht="11.25" customHeight="1">
      <c r="A196" s="1"/>
      <c r="B196" s="58" t="s">
        <v>279</v>
      </c>
      <c r="C196" s="51"/>
      <c r="D196" s="52">
        <v>1</v>
      </c>
      <c r="E196" s="52"/>
      <c r="F196" s="53"/>
      <c r="G196" s="59">
        <v>26</v>
      </c>
      <c r="H196" s="60"/>
      <c r="I196" s="61">
        <v>14</v>
      </c>
      <c r="J196" s="60"/>
      <c r="K196" s="59"/>
      <c r="L196" s="62"/>
      <c r="M196" s="59"/>
      <c r="N196" s="60">
        <v>11</v>
      </c>
      <c r="O196" s="36">
        <f t="shared" si="30"/>
        <v>51</v>
      </c>
      <c r="P196" s="37">
        <f t="shared" si="31"/>
        <v>35.5</v>
      </c>
    </row>
    <row r="197" spans="1:16" s="30" customFormat="1" ht="11.25" customHeight="1">
      <c r="A197" s="1"/>
      <c r="B197" s="58" t="s">
        <v>280</v>
      </c>
      <c r="C197" s="51"/>
      <c r="D197" s="52"/>
      <c r="E197" s="52"/>
      <c r="F197" s="53"/>
      <c r="G197" s="59">
        <v>2</v>
      </c>
      <c r="H197" s="60"/>
      <c r="I197" s="61"/>
      <c r="J197" s="60"/>
      <c r="K197" s="59"/>
      <c r="L197" s="62"/>
      <c r="M197" s="59"/>
      <c r="N197" s="60">
        <v>1</v>
      </c>
      <c r="O197" s="36">
        <f t="shared" si="30"/>
        <v>3</v>
      </c>
      <c r="P197" s="37">
        <f t="shared" si="31"/>
        <v>2.5</v>
      </c>
    </row>
    <row r="198" spans="1:16" s="197" customFormat="1" ht="11.25" customHeight="1">
      <c r="A198" s="196"/>
      <c r="B198" s="195" t="s">
        <v>281</v>
      </c>
      <c r="C198" s="51"/>
      <c r="D198" s="201"/>
      <c r="E198" s="201"/>
      <c r="F198" s="202">
        <v>14</v>
      </c>
      <c r="G198" s="187">
        <v>62</v>
      </c>
      <c r="H198" s="188"/>
      <c r="I198" s="189">
        <v>64</v>
      </c>
      <c r="J198" s="188">
        <v>3</v>
      </c>
      <c r="K198" s="187">
        <v>4</v>
      </c>
      <c r="L198" s="190">
        <v>3</v>
      </c>
      <c r="M198" s="187"/>
      <c r="N198" s="188">
        <v>11</v>
      </c>
      <c r="O198" s="191">
        <f t="shared" ref="O198:O207" si="32">SUM(F198:N198)</f>
        <v>161</v>
      </c>
      <c r="P198" s="203">
        <f t="shared" ref="P198:P207" si="33">(F198*$F$3)+(G198*$G$3)+(H198*$H$3)+(I198*$I$3)+(J198*$J$3)+(K198*$K$3)+(L198*$L$3)+(M198*$M$3)+(N198*$N$3)</f>
        <v>79.400000000000006</v>
      </c>
    </row>
    <row r="199" spans="1:16" s="197" customFormat="1" ht="11.25" customHeight="1">
      <c r="A199" s="196"/>
      <c r="B199" s="195" t="s">
        <v>282</v>
      </c>
      <c r="C199" s="51"/>
      <c r="D199" s="201"/>
      <c r="E199" s="201"/>
      <c r="F199" s="202"/>
      <c r="G199" s="187">
        <v>1</v>
      </c>
      <c r="H199" s="188"/>
      <c r="I199" s="189">
        <v>5</v>
      </c>
      <c r="J199" s="188"/>
      <c r="K199" s="187"/>
      <c r="L199" s="190"/>
      <c r="M199" s="187"/>
      <c r="N199" s="188">
        <v>1</v>
      </c>
      <c r="O199" s="191">
        <f t="shared" si="32"/>
        <v>7</v>
      </c>
      <c r="P199" s="203">
        <f t="shared" si="33"/>
        <v>4.75</v>
      </c>
    </row>
    <row r="200" spans="1:16" s="197" customFormat="1" ht="11.25" customHeight="1">
      <c r="A200" s="196"/>
      <c r="B200" s="195" t="s">
        <v>283</v>
      </c>
      <c r="C200" s="51"/>
      <c r="D200" s="201"/>
      <c r="E200" s="201"/>
      <c r="F200" s="202"/>
      <c r="G200" s="187">
        <v>4</v>
      </c>
      <c r="H200" s="188"/>
      <c r="I200" s="189">
        <v>18</v>
      </c>
      <c r="J200" s="188"/>
      <c r="K200" s="187"/>
      <c r="L200" s="190"/>
      <c r="M200" s="187"/>
      <c r="N200" s="188"/>
      <c r="O200" s="191">
        <f t="shared" si="32"/>
        <v>22</v>
      </c>
      <c r="P200" s="203">
        <f t="shared" si="33"/>
        <v>10</v>
      </c>
    </row>
    <row r="201" spans="1:16" s="197" customFormat="1" ht="11.25" customHeight="1">
      <c r="A201" s="196"/>
      <c r="B201" s="195" t="s">
        <v>284</v>
      </c>
      <c r="C201" s="51"/>
      <c r="D201" s="201"/>
      <c r="E201" s="201"/>
      <c r="F201" s="202"/>
      <c r="G201" s="187">
        <v>24</v>
      </c>
      <c r="H201" s="188"/>
      <c r="I201" s="189">
        <v>11</v>
      </c>
      <c r="J201" s="188"/>
      <c r="K201" s="187"/>
      <c r="L201" s="190"/>
      <c r="M201" s="187"/>
      <c r="N201" s="188"/>
      <c r="O201" s="191">
        <f t="shared" si="32"/>
        <v>35</v>
      </c>
      <c r="P201" s="203">
        <f t="shared" si="33"/>
        <v>11.5</v>
      </c>
    </row>
    <row r="202" spans="1:16" s="197" customFormat="1" ht="11.25" customHeight="1">
      <c r="A202" s="196"/>
      <c r="B202" s="195" t="s">
        <v>285</v>
      </c>
      <c r="C202" s="51"/>
      <c r="D202" s="201"/>
      <c r="E202" s="201"/>
      <c r="F202" s="202"/>
      <c r="G202" s="187">
        <v>1</v>
      </c>
      <c r="H202" s="188"/>
      <c r="I202" s="189"/>
      <c r="J202" s="188"/>
      <c r="K202" s="187"/>
      <c r="L202" s="190"/>
      <c r="M202" s="187"/>
      <c r="N202" s="188"/>
      <c r="O202" s="191">
        <f t="shared" si="32"/>
        <v>1</v>
      </c>
      <c r="P202" s="203">
        <f t="shared" si="33"/>
        <v>0.25</v>
      </c>
    </row>
    <row r="203" spans="1:16" s="197" customFormat="1" ht="11.25" customHeight="1">
      <c r="A203" s="196"/>
      <c r="B203" s="195" t="s">
        <v>286</v>
      </c>
      <c r="C203" s="51"/>
      <c r="D203" s="201"/>
      <c r="E203" s="201"/>
      <c r="F203" s="202"/>
      <c r="G203" s="187"/>
      <c r="H203" s="188"/>
      <c r="I203" s="189">
        <v>2</v>
      </c>
      <c r="J203" s="188"/>
      <c r="K203" s="187">
        <v>2</v>
      </c>
      <c r="L203" s="190"/>
      <c r="M203" s="187"/>
      <c r="N203" s="188">
        <v>1</v>
      </c>
      <c r="O203" s="191">
        <f t="shared" si="32"/>
        <v>5</v>
      </c>
      <c r="P203" s="203">
        <f t="shared" si="33"/>
        <v>5</v>
      </c>
    </row>
    <row r="204" spans="1:16" s="197" customFormat="1" ht="11.25" customHeight="1">
      <c r="A204" s="196"/>
      <c r="B204" s="195" t="s">
        <v>287</v>
      </c>
      <c r="C204" s="51"/>
      <c r="D204" s="201"/>
      <c r="E204" s="201"/>
      <c r="F204" s="202"/>
      <c r="G204" s="187">
        <v>10</v>
      </c>
      <c r="H204" s="188"/>
      <c r="I204" s="189">
        <v>10</v>
      </c>
      <c r="J204" s="188"/>
      <c r="K204" s="187"/>
      <c r="L204" s="190"/>
      <c r="M204" s="187"/>
      <c r="N204" s="188">
        <v>10</v>
      </c>
      <c r="O204" s="191">
        <f t="shared" si="32"/>
        <v>30</v>
      </c>
      <c r="P204" s="203">
        <f t="shared" si="33"/>
        <v>27.5</v>
      </c>
    </row>
    <row r="205" spans="1:16" s="197" customFormat="1" ht="11.25" customHeight="1">
      <c r="A205" s="196"/>
      <c r="B205" s="195" t="s">
        <v>288</v>
      </c>
      <c r="C205" s="51"/>
      <c r="D205" s="201"/>
      <c r="E205" s="201"/>
      <c r="F205" s="202">
        <v>1</v>
      </c>
      <c r="G205" s="187">
        <v>3</v>
      </c>
      <c r="H205" s="188"/>
      <c r="I205" s="189"/>
      <c r="J205" s="188">
        <v>4</v>
      </c>
      <c r="K205" s="187"/>
      <c r="L205" s="190"/>
      <c r="M205" s="187"/>
      <c r="N205" s="188"/>
      <c r="O205" s="191">
        <f t="shared" si="32"/>
        <v>8</v>
      </c>
      <c r="P205" s="203">
        <f t="shared" si="33"/>
        <v>2.85</v>
      </c>
    </row>
    <row r="206" spans="1:16" s="197" customFormat="1" ht="11.25" customHeight="1">
      <c r="A206" s="196"/>
      <c r="B206" s="195" t="s">
        <v>289</v>
      </c>
      <c r="C206" s="51"/>
      <c r="D206" s="201"/>
      <c r="E206" s="201"/>
      <c r="F206" s="202"/>
      <c r="G206" s="187">
        <v>6</v>
      </c>
      <c r="H206" s="188"/>
      <c r="I206" s="189"/>
      <c r="J206" s="188"/>
      <c r="K206" s="187"/>
      <c r="L206" s="190"/>
      <c r="M206" s="187"/>
      <c r="N206" s="188"/>
      <c r="O206" s="191">
        <f t="shared" si="32"/>
        <v>6</v>
      </c>
      <c r="P206" s="203">
        <f t="shared" si="33"/>
        <v>1.5</v>
      </c>
    </row>
    <row r="207" spans="1:16" s="197" customFormat="1" ht="11.25" customHeight="1">
      <c r="A207" s="196"/>
      <c r="B207" s="195" t="s">
        <v>290</v>
      </c>
      <c r="C207" s="51"/>
      <c r="D207" s="201"/>
      <c r="E207" s="201">
        <v>1</v>
      </c>
      <c r="F207" s="202">
        <v>29</v>
      </c>
      <c r="G207" s="187">
        <v>1112</v>
      </c>
      <c r="H207" s="188"/>
      <c r="I207" s="189">
        <v>60</v>
      </c>
      <c r="J207" s="188">
        <v>2</v>
      </c>
      <c r="K207" s="187">
        <v>132</v>
      </c>
      <c r="L207" s="190">
        <v>1</v>
      </c>
      <c r="M207" s="187"/>
      <c r="N207" s="188">
        <v>169</v>
      </c>
      <c r="O207" s="191">
        <f t="shared" si="32"/>
        <v>1505</v>
      </c>
      <c r="P207" s="203">
        <f t="shared" si="33"/>
        <v>782.9</v>
      </c>
    </row>
    <row r="208" spans="1:16" s="30" customFormat="1" ht="11.25" customHeight="1">
      <c r="A208" s="1"/>
      <c r="B208" s="58" t="s">
        <v>291</v>
      </c>
      <c r="C208" s="51"/>
      <c r="D208" s="52"/>
      <c r="E208" s="52"/>
      <c r="F208" s="53"/>
      <c r="G208" s="59">
        <v>0</v>
      </c>
      <c r="H208" s="60"/>
      <c r="I208" s="61">
        <v>4</v>
      </c>
      <c r="J208" s="60"/>
      <c r="K208" s="59"/>
      <c r="L208" s="62"/>
      <c r="M208" s="59"/>
      <c r="N208" s="60"/>
      <c r="O208" s="36">
        <f t="shared" si="30"/>
        <v>4</v>
      </c>
      <c r="P208" s="37">
        <f t="shared" si="31"/>
        <v>2</v>
      </c>
    </row>
    <row r="209" spans="1:16" s="30" customFormat="1" ht="11.25" customHeight="1">
      <c r="A209" s="1"/>
      <c r="B209" s="58" t="s">
        <v>292</v>
      </c>
      <c r="C209" s="51"/>
      <c r="D209" s="52"/>
      <c r="E209" s="52"/>
      <c r="F209" s="53">
        <v>2</v>
      </c>
      <c r="G209" s="59">
        <v>52</v>
      </c>
      <c r="H209" s="60"/>
      <c r="I209" s="61">
        <v>44</v>
      </c>
      <c r="J209" s="60"/>
      <c r="K209" s="59">
        <v>4</v>
      </c>
      <c r="L209" s="62">
        <v>1</v>
      </c>
      <c r="M209" s="59"/>
      <c r="N209" s="60">
        <v>18</v>
      </c>
      <c r="O209" s="36">
        <f t="shared" si="30"/>
        <v>121</v>
      </c>
      <c r="P209" s="37">
        <f t="shared" si="31"/>
        <v>76.2</v>
      </c>
    </row>
    <row r="210" spans="1:16" s="30" customFormat="1" ht="11.25" customHeight="1">
      <c r="A210" s="1"/>
      <c r="B210" s="58" t="s">
        <v>293</v>
      </c>
      <c r="C210" s="51"/>
      <c r="D210" s="52"/>
      <c r="E210" s="52"/>
      <c r="F210" s="53"/>
      <c r="G210" s="59">
        <v>15</v>
      </c>
      <c r="H210" s="60"/>
      <c r="I210" s="61">
        <v>15</v>
      </c>
      <c r="J210" s="60"/>
      <c r="K210" s="59"/>
      <c r="L210" s="62"/>
      <c r="M210" s="59"/>
      <c r="N210" s="60"/>
      <c r="O210" s="36">
        <f t="shared" si="30"/>
        <v>30</v>
      </c>
      <c r="P210" s="37">
        <f t="shared" si="31"/>
        <v>11.25</v>
      </c>
    </row>
    <row r="211" spans="1:16" s="30" customFormat="1" ht="11.25" customHeight="1">
      <c r="A211" s="1"/>
      <c r="B211" s="58" t="s">
        <v>294</v>
      </c>
      <c r="C211" s="51"/>
      <c r="D211" s="52"/>
      <c r="E211" s="52"/>
      <c r="F211" s="53"/>
      <c r="G211" s="59">
        <v>3</v>
      </c>
      <c r="H211" s="60"/>
      <c r="I211" s="61">
        <v>5</v>
      </c>
      <c r="J211" s="60"/>
      <c r="K211" s="59"/>
      <c r="L211" s="62"/>
      <c r="M211" s="59"/>
      <c r="N211" s="60">
        <v>1</v>
      </c>
      <c r="O211" s="36">
        <f t="shared" si="30"/>
        <v>9</v>
      </c>
      <c r="P211" s="37">
        <f t="shared" si="31"/>
        <v>5.25</v>
      </c>
    </row>
    <row r="212" spans="1:16" s="30" customFormat="1" ht="11.25" customHeight="1">
      <c r="A212" s="1"/>
      <c r="B212" s="58" t="s">
        <v>295</v>
      </c>
      <c r="C212" s="51"/>
      <c r="D212" s="52"/>
      <c r="E212" s="52"/>
      <c r="F212" s="53"/>
      <c r="G212" s="59">
        <v>10</v>
      </c>
      <c r="H212" s="60"/>
      <c r="I212" s="61">
        <v>7</v>
      </c>
      <c r="J212" s="60">
        <v>1</v>
      </c>
      <c r="K212" s="59"/>
      <c r="L212" s="62"/>
      <c r="M212" s="59"/>
      <c r="N212" s="60">
        <v>2</v>
      </c>
      <c r="O212" s="36">
        <f t="shared" si="30"/>
        <v>20</v>
      </c>
      <c r="P212" s="37">
        <f t="shared" si="31"/>
        <v>10.5</v>
      </c>
    </row>
    <row r="213" spans="1:16" s="30" customFormat="1" ht="11.25" customHeight="1">
      <c r="A213" s="1"/>
      <c r="B213" s="58" t="s">
        <v>296</v>
      </c>
      <c r="C213" s="51"/>
      <c r="D213" s="52"/>
      <c r="E213" s="52"/>
      <c r="F213" s="53"/>
      <c r="G213" s="59">
        <v>14</v>
      </c>
      <c r="H213" s="60"/>
      <c r="I213" s="61">
        <v>6</v>
      </c>
      <c r="J213" s="60"/>
      <c r="K213" s="59">
        <v>1</v>
      </c>
      <c r="L213" s="62"/>
      <c r="M213" s="59"/>
      <c r="N213" s="60"/>
      <c r="O213" s="36">
        <f t="shared" si="30"/>
        <v>21</v>
      </c>
      <c r="P213" s="37">
        <f t="shared" si="31"/>
        <v>7.5</v>
      </c>
    </row>
    <row r="214" spans="1:16" s="30" customFormat="1" ht="11.25" customHeight="1">
      <c r="A214" s="1"/>
      <c r="B214" s="58" t="s">
        <v>297</v>
      </c>
      <c r="C214" s="51"/>
      <c r="D214" s="52"/>
      <c r="E214" s="52"/>
      <c r="F214" s="53">
        <v>6</v>
      </c>
      <c r="G214" s="59">
        <v>24</v>
      </c>
      <c r="H214" s="60"/>
      <c r="I214" s="61">
        <v>10</v>
      </c>
      <c r="J214" s="60">
        <v>1</v>
      </c>
      <c r="K214" s="59"/>
      <c r="L214" s="62"/>
      <c r="M214" s="59"/>
      <c r="N214" s="60"/>
      <c r="O214" s="36">
        <f t="shared" si="30"/>
        <v>41</v>
      </c>
      <c r="P214" s="37">
        <f t="shared" si="31"/>
        <v>12.1</v>
      </c>
    </row>
    <row r="215" spans="1:16" s="30" customFormat="1" ht="11.25" customHeight="1">
      <c r="A215" s="1"/>
      <c r="B215" s="58" t="s">
        <v>298</v>
      </c>
      <c r="C215" s="51"/>
      <c r="D215" s="52"/>
      <c r="E215" s="52"/>
      <c r="F215" s="53">
        <v>20</v>
      </c>
      <c r="G215" s="59">
        <v>207</v>
      </c>
      <c r="H215" s="60"/>
      <c r="I215" s="61">
        <v>125</v>
      </c>
      <c r="J215" s="60"/>
      <c r="K215" s="59"/>
      <c r="L215" s="62"/>
      <c r="M215" s="59"/>
      <c r="N215" s="60">
        <v>10</v>
      </c>
      <c r="O215" s="36">
        <f t="shared" si="30"/>
        <v>362</v>
      </c>
      <c r="P215" s="37">
        <f t="shared" si="31"/>
        <v>136.25</v>
      </c>
    </row>
    <row r="216" spans="1:16" s="30" customFormat="1" ht="11.25" customHeight="1">
      <c r="A216" s="1"/>
      <c r="B216" s="58" t="s">
        <v>299</v>
      </c>
      <c r="C216" s="51"/>
      <c r="D216" s="52"/>
      <c r="E216" s="52"/>
      <c r="F216" s="53"/>
      <c r="G216" s="59">
        <v>1</v>
      </c>
      <c r="H216" s="60"/>
      <c r="I216" s="61">
        <v>3</v>
      </c>
      <c r="J216" s="60"/>
      <c r="K216" s="59"/>
      <c r="L216" s="62"/>
      <c r="M216" s="59"/>
      <c r="N216" s="60"/>
      <c r="O216" s="36">
        <f t="shared" si="30"/>
        <v>4</v>
      </c>
      <c r="P216" s="37">
        <f t="shared" si="31"/>
        <v>1.75</v>
      </c>
    </row>
    <row r="217" spans="1:16" s="30" customFormat="1" ht="11.25" customHeight="1">
      <c r="A217" s="1"/>
      <c r="B217" s="58" t="s">
        <v>300</v>
      </c>
      <c r="C217" s="51"/>
      <c r="D217" s="52"/>
      <c r="E217" s="52"/>
      <c r="F217" s="53"/>
      <c r="G217" s="59">
        <v>3</v>
      </c>
      <c r="H217" s="60"/>
      <c r="I217" s="61"/>
      <c r="J217" s="60"/>
      <c r="K217" s="59"/>
      <c r="L217" s="62"/>
      <c r="M217" s="59"/>
      <c r="N217" s="60"/>
      <c r="O217" s="36">
        <f t="shared" si="30"/>
        <v>3</v>
      </c>
      <c r="P217" s="37">
        <f t="shared" si="31"/>
        <v>0.75</v>
      </c>
    </row>
    <row r="218" spans="1:16" s="30" customFormat="1" ht="11.25" customHeight="1">
      <c r="A218" s="1"/>
      <c r="B218" s="58" t="s">
        <v>301</v>
      </c>
      <c r="C218" s="51"/>
      <c r="D218" s="52"/>
      <c r="E218" s="52"/>
      <c r="F218" s="53"/>
      <c r="G218" s="59">
        <v>4</v>
      </c>
      <c r="H218" s="60"/>
      <c r="I218" s="61">
        <v>5</v>
      </c>
      <c r="J218" s="60"/>
      <c r="K218" s="59"/>
      <c r="L218" s="62"/>
      <c r="M218" s="59"/>
      <c r="N218" s="60">
        <v>4</v>
      </c>
      <c r="O218" s="36">
        <f t="shared" si="30"/>
        <v>13</v>
      </c>
      <c r="P218" s="37">
        <f t="shared" si="31"/>
        <v>11.5</v>
      </c>
    </row>
    <row r="219" spans="1:16" s="30" customFormat="1" ht="11.25" customHeight="1">
      <c r="A219" s="1"/>
      <c r="B219" s="58"/>
      <c r="C219" s="51"/>
      <c r="D219" s="52"/>
      <c r="E219" s="52"/>
      <c r="F219" s="53"/>
      <c r="G219" s="59"/>
      <c r="H219" s="60"/>
      <c r="I219" s="61"/>
      <c r="J219" s="60"/>
      <c r="K219" s="59"/>
      <c r="L219" s="62"/>
      <c r="M219" s="59"/>
      <c r="N219" s="60"/>
      <c r="O219" s="36">
        <f t="shared" si="30"/>
        <v>0</v>
      </c>
      <c r="P219" s="37">
        <f t="shared" si="31"/>
        <v>0</v>
      </c>
    </row>
    <row r="220" spans="1:16" ht="12" thickBot="1">
      <c r="A220" s="38"/>
      <c r="B220" s="39" t="s">
        <v>21</v>
      </c>
      <c r="C220" s="39">
        <f t="shared" ref="C220:P220" si="34">SUM(C187:C219)</f>
        <v>0</v>
      </c>
      <c r="D220" s="39">
        <f t="shared" si="34"/>
        <v>1</v>
      </c>
      <c r="E220" s="39">
        <f t="shared" si="34"/>
        <v>1</v>
      </c>
      <c r="F220" s="39">
        <f t="shared" si="34"/>
        <v>307</v>
      </c>
      <c r="G220" s="43">
        <f t="shared" si="34"/>
        <v>1731</v>
      </c>
      <c r="H220" s="43">
        <f t="shared" si="34"/>
        <v>0</v>
      </c>
      <c r="I220" s="43">
        <f t="shared" si="34"/>
        <v>547</v>
      </c>
      <c r="J220" s="43">
        <f t="shared" si="34"/>
        <v>22</v>
      </c>
      <c r="K220" s="43">
        <f t="shared" si="34"/>
        <v>144</v>
      </c>
      <c r="L220" s="43">
        <f t="shared" si="34"/>
        <v>5</v>
      </c>
      <c r="M220" s="43">
        <f t="shared" si="34"/>
        <v>0</v>
      </c>
      <c r="N220" s="43">
        <f t="shared" si="34"/>
        <v>252</v>
      </c>
      <c r="O220" s="44">
        <f t="shared" si="34"/>
        <v>3008</v>
      </c>
      <c r="P220" s="45">
        <f t="shared" si="34"/>
        <v>1400.95</v>
      </c>
    </row>
    <row r="221" spans="1:16" ht="11.25" customHeight="1">
      <c r="A221" s="38"/>
      <c r="B221" s="54"/>
      <c r="C221" s="54"/>
      <c r="D221" s="54"/>
      <c r="E221" s="54"/>
      <c r="F221" s="54"/>
      <c r="G221" s="55"/>
      <c r="H221" s="55"/>
      <c r="I221" s="55"/>
      <c r="J221" s="55"/>
      <c r="K221" s="55"/>
      <c r="L221" s="55"/>
      <c r="M221" s="55"/>
      <c r="N221" s="55"/>
      <c r="O221" s="56"/>
      <c r="P221" s="57"/>
    </row>
    <row r="223" spans="1:16" ht="12" thickBot="1">
      <c r="B223" s="33" t="s">
        <v>30</v>
      </c>
      <c r="C223" s="33"/>
      <c r="D223" s="33"/>
      <c r="E223" s="33"/>
      <c r="F223" s="34"/>
      <c r="G223" s="34"/>
      <c r="H223" s="34"/>
      <c r="I223" s="34"/>
      <c r="J223" s="34"/>
      <c r="K223" s="34"/>
      <c r="L223" s="34"/>
      <c r="M223" s="34"/>
      <c r="N223" s="34"/>
      <c r="O223" s="35"/>
      <c r="P223" s="35"/>
    </row>
    <row r="224" spans="1:16" s="30" customFormat="1" ht="11.25" customHeight="1">
      <c r="A224" s="1"/>
      <c r="B224" s="58" t="s">
        <v>71</v>
      </c>
      <c r="C224" s="51"/>
      <c r="D224" s="52"/>
      <c r="E224" s="52"/>
      <c r="F224" s="53"/>
      <c r="G224" s="59">
        <v>414</v>
      </c>
      <c r="H224" s="60"/>
      <c r="I224" s="61">
        <v>27</v>
      </c>
      <c r="J224" s="60">
        <v>14</v>
      </c>
      <c r="K224" s="59"/>
      <c r="L224" s="62">
        <v>6</v>
      </c>
      <c r="M224" s="59"/>
      <c r="N224" s="60"/>
      <c r="O224" s="36">
        <f>SUM(F224:N224)</f>
        <v>461</v>
      </c>
      <c r="P224" s="37">
        <f>(F224*$F$3)+(G224*$G$3)+(H224*$H$3)+(I224*$I$3)+(J224*$J$3)+(K224*$K$3)+(L224*$L$3)+(M224*$M$3)+(N224*$N$3)</f>
        <v>130</v>
      </c>
    </row>
    <row r="225" spans="1:16" s="30" customFormat="1" ht="11.25" customHeight="1">
      <c r="A225" s="1"/>
      <c r="B225" s="58"/>
      <c r="C225" s="51"/>
      <c r="D225" s="52"/>
      <c r="E225" s="52"/>
      <c r="F225" s="53"/>
      <c r="G225" s="59"/>
      <c r="H225" s="60"/>
      <c r="I225" s="61"/>
      <c r="J225" s="60"/>
      <c r="K225" s="59"/>
      <c r="L225" s="62"/>
      <c r="M225" s="59"/>
      <c r="N225" s="60"/>
      <c r="O225" s="36">
        <f>SUM(F225:N225)</f>
        <v>0</v>
      </c>
      <c r="P225" s="37">
        <f>(F225*$F$3)+(G225*$G$3)+(H225*$H$3)+(I225*$I$3)+(J225*$J$3)+(K225*$K$3)+(L225*$L$3)+(M225*$M$3)+(N225*$N$3)</f>
        <v>0</v>
      </c>
    </row>
    <row r="226" spans="1:16" ht="12" thickBot="1">
      <c r="A226" s="38"/>
      <c r="B226" s="39" t="s">
        <v>21</v>
      </c>
      <c r="C226" s="39">
        <f t="shared" ref="C226:P226" si="35">SUM(C224:C225)</f>
        <v>0</v>
      </c>
      <c r="D226" s="39">
        <f t="shared" si="35"/>
        <v>0</v>
      </c>
      <c r="E226" s="39">
        <f t="shared" si="35"/>
        <v>0</v>
      </c>
      <c r="F226" s="39">
        <f t="shared" si="35"/>
        <v>0</v>
      </c>
      <c r="G226" s="43">
        <f t="shared" si="35"/>
        <v>414</v>
      </c>
      <c r="H226" s="43">
        <f t="shared" si="35"/>
        <v>0</v>
      </c>
      <c r="I226" s="43">
        <f t="shared" si="35"/>
        <v>27</v>
      </c>
      <c r="J226" s="43">
        <f t="shared" si="35"/>
        <v>14</v>
      </c>
      <c r="K226" s="43">
        <f t="shared" si="35"/>
        <v>0</v>
      </c>
      <c r="L226" s="43">
        <f t="shared" si="35"/>
        <v>6</v>
      </c>
      <c r="M226" s="43">
        <f t="shared" si="35"/>
        <v>0</v>
      </c>
      <c r="N226" s="43">
        <f t="shared" si="35"/>
        <v>0</v>
      </c>
      <c r="O226" s="44">
        <f t="shared" si="35"/>
        <v>461</v>
      </c>
      <c r="P226" s="45">
        <f t="shared" si="35"/>
        <v>130</v>
      </c>
    </row>
    <row r="227" spans="1:16" ht="11.25" customHeight="1">
      <c r="A227" s="38"/>
      <c r="B227" s="54"/>
      <c r="C227" s="54"/>
      <c r="D227" s="54"/>
      <c r="E227" s="54"/>
      <c r="F227" s="54"/>
      <c r="G227" s="55"/>
      <c r="H227" s="55"/>
      <c r="I227" s="55"/>
      <c r="J227" s="55"/>
      <c r="K227" s="55"/>
      <c r="L227" s="55"/>
      <c r="M227" s="55"/>
      <c r="N227" s="55"/>
      <c r="O227" s="56"/>
      <c r="P227" s="57"/>
    </row>
    <row r="228" spans="1:16" s="193" customFormat="1"/>
    <row r="229" spans="1:16" s="193" customFormat="1" ht="12" thickBot="1">
      <c r="B229" s="183" t="s">
        <v>77</v>
      </c>
      <c r="C229" s="183"/>
      <c r="D229" s="183"/>
      <c r="E229" s="183"/>
      <c r="F229" s="34"/>
      <c r="G229" s="34"/>
      <c r="H229" s="34"/>
      <c r="I229" s="34"/>
      <c r="J229" s="34"/>
      <c r="K229" s="34"/>
      <c r="L229" s="34"/>
      <c r="M229" s="34"/>
      <c r="N229" s="34"/>
      <c r="O229" s="35"/>
      <c r="P229" s="35"/>
    </row>
    <row r="230" spans="1:16" s="194" customFormat="1">
      <c r="A230" s="193"/>
      <c r="B230" s="195" t="s">
        <v>219</v>
      </c>
      <c r="C230" s="63"/>
      <c r="D230" s="185"/>
      <c r="E230" s="185">
        <v>1</v>
      </c>
      <c r="F230" s="186"/>
      <c r="G230" s="187">
        <v>1018</v>
      </c>
      <c r="H230" s="188">
        <v>50</v>
      </c>
      <c r="I230" s="189">
        <v>42</v>
      </c>
      <c r="J230" s="188">
        <v>0</v>
      </c>
      <c r="K230" s="187">
        <v>20</v>
      </c>
      <c r="L230" s="190">
        <v>12</v>
      </c>
      <c r="M230" s="187">
        <v>0</v>
      </c>
      <c r="N230" s="188">
        <v>240</v>
      </c>
      <c r="O230" s="191">
        <f t="shared" ref="O230:O250" si="36">SUM(F230:N230)</f>
        <v>1382</v>
      </c>
      <c r="P230" s="192">
        <f t="shared" ref="P230:P250" si="37">(F230*$F$3)+(G230*$G$3)+(H230*$H$3)+(I230*$I$3)+(J230*$J$3)+(K230*$K$3)+(L230*$L$3)+(M230*$M$3)+(N230*$N$3)</f>
        <v>800</v>
      </c>
    </row>
    <row r="231" spans="1:16" s="194" customFormat="1">
      <c r="A231" s="193"/>
      <c r="B231" s="195" t="s">
        <v>220</v>
      </c>
      <c r="C231" s="51"/>
      <c r="D231" s="185"/>
      <c r="E231" s="185"/>
      <c r="F231" s="186"/>
      <c r="G231" s="187">
        <v>1267</v>
      </c>
      <c r="H231" s="188">
        <v>19</v>
      </c>
      <c r="I231" s="189">
        <v>45</v>
      </c>
      <c r="J231" s="188"/>
      <c r="K231" s="187">
        <v>56</v>
      </c>
      <c r="L231" s="190"/>
      <c r="M231" s="187"/>
      <c r="N231" s="188">
        <v>5</v>
      </c>
      <c r="O231" s="191">
        <f t="shared" si="36"/>
        <v>1392</v>
      </c>
      <c r="P231" s="192">
        <f t="shared" si="37"/>
        <v>410</v>
      </c>
    </row>
    <row r="232" spans="1:16" s="194" customFormat="1">
      <c r="A232" s="193"/>
      <c r="B232" s="195" t="s">
        <v>221</v>
      </c>
      <c r="C232" s="51"/>
      <c r="D232" s="185"/>
      <c r="E232" s="185"/>
      <c r="F232" s="186"/>
      <c r="G232" s="187">
        <v>61</v>
      </c>
      <c r="H232" s="188"/>
      <c r="I232" s="189"/>
      <c r="J232" s="188"/>
      <c r="K232" s="187"/>
      <c r="L232" s="190"/>
      <c r="M232" s="187"/>
      <c r="N232" s="188">
        <v>108</v>
      </c>
      <c r="O232" s="191">
        <f t="shared" si="36"/>
        <v>169</v>
      </c>
      <c r="P232" s="192">
        <f t="shared" si="37"/>
        <v>231.25</v>
      </c>
    </row>
    <row r="233" spans="1:16" s="194" customFormat="1">
      <c r="A233" s="193"/>
      <c r="B233" s="195" t="s">
        <v>222</v>
      </c>
      <c r="C233" s="51"/>
      <c r="D233" s="185"/>
      <c r="E233" s="185">
        <v>1</v>
      </c>
      <c r="F233" s="186"/>
      <c r="G233" s="187">
        <v>65</v>
      </c>
      <c r="H233" s="188">
        <v>42</v>
      </c>
      <c r="I233" s="189">
        <v>30</v>
      </c>
      <c r="J233" s="188">
        <v>5</v>
      </c>
      <c r="K233" s="187">
        <v>30</v>
      </c>
      <c r="L233" s="190">
        <v>2</v>
      </c>
      <c r="M233" s="187">
        <v>1</v>
      </c>
      <c r="N233" s="188">
        <v>58</v>
      </c>
      <c r="O233" s="191">
        <f t="shared" si="36"/>
        <v>233</v>
      </c>
      <c r="P233" s="192">
        <f t="shared" si="37"/>
        <v>194.25</v>
      </c>
    </row>
    <row r="234" spans="1:16" s="194" customFormat="1">
      <c r="A234" s="193"/>
      <c r="B234" s="195" t="s">
        <v>223</v>
      </c>
      <c r="C234" s="51"/>
      <c r="D234" s="185">
        <v>1</v>
      </c>
      <c r="E234" s="185"/>
      <c r="F234" s="186">
        <v>785</v>
      </c>
      <c r="G234" s="187">
        <v>1402</v>
      </c>
      <c r="H234" s="188">
        <v>32</v>
      </c>
      <c r="I234" s="189">
        <v>120</v>
      </c>
      <c r="J234" s="188">
        <v>1</v>
      </c>
      <c r="K234" s="187">
        <v>74</v>
      </c>
      <c r="L234" s="190">
        <v>21</v>
      </c>
      <c r="M234" s="187">
        <v>9</v>
      </c>
      <c r="N234" s="188">
        <v>73</v>
      </c>
      <c r="O234" s="191">
        <f t="shared" si="36"/>
        <v>2517</v>
      </c>
      <c r="P234" s="192">
        <f t="shared" si="37"/>
        <v>756.5</v>
      </c>
    </row>
    <row r="235" spans="1:16" s="194" customFormat="1">
      <c r="A235" s="193"/>
      <c r="B235" s="195" t="s">
        <v>224</v>
      </c>
      <c r="C235" s="51"/>
      <c r="D235" s="185"/>
      <c r="E235" s="185">
        <v>1</v>
      </c>
      <c r="F235" s="186"/>
      <c r="G235" s="187">
        <v>236</v>
      </c>
      <c r="H235" s="188"/>
      <c r="I235" s="189">
        <v>10</v>
      </c>
      <c r="J235" s="188">
        <v>14</v>
      </c>
      <c r="K235" s="187">
        <v>5</v>
      </c>
      <c r="L235" s="190">
        <v>2</v>
      </c>
      <c r="M235" s="187">
        <v>0</v>
      </c>
      <c r="N235" s="188">
        <v>18</v>
      </c>
      <c r="O235" s="191">
        <f t="shared" si="36"/>
        <v>285</v>
      </c>
      <c r="P235" s="192">
        <f t="shared" si="37"/>
        <v>114</v>
      </c>
    </row>
    <row r="236" spans="1:16" s="194" customFormat="1">
      <c r="A236" s="193"/>
      <c r="B236" s="195" t="s">
        <v>225</v>
      </c>
      <c r="C236" s="51"/>
      <c r="D236" s="185"/>
      <c r="E236" s="185"/>
      <c r="F236" s="186"/>
      <c r="G236" s="187">
        <v>17</v>
      </c>
      <c r="H236" s="188"/>
      <c r="I236" s="189">
        <v>2</v>
      </c>
      <c r="J236" s="188"/>
      <c r="K236" s="187">
        <v>4</v>
      </c>
      <c r="L236" s="190"/>
      <c r="M236" s="187"/>
      <c r="N236" s="188">
        <v>46</v>
      </c>
      <c r="O236" s="191">
        <f t="shared" si="36"/>
        <v>69</v>
      </c>
      <c r="P236" s="192">
        <f t="shared" si="37"/>
        <v>101.25</v>
      </c>
    </row>
    <row r="237" spans="1:16" s="194" customFormat="1">
      <c r="A237" s="193"/>
      <c r="B237" s="195" t="s">
        <v>226</v>
      </c>
      <c r="C237" s="51"/>
      <c r="D237" s="185"/>
      <c r="E237" s="185"/>
      <c r="F237" s="186"/>
      <c r="G237" s="187">
        <v>107</v>
      </c>
      <c r="H237" s="188">
        <v>20</v>
      </c>
      <c r="I237" s="189"/>
      <c r="J237" s="188"/>
      <c r="K237" s="187">
        <v>4</v>
      </c>
      <c r="L237" s="190"/>
      <c r="M237" s="187"/>
      <c r="N237" s="188">
        <v>25</v>
      </c>
      <c r="O237" s="191">
        <f t="shared" si="36"/>
        <v>156</v>
      </c>
      <c r="P237" s="192">
        <f t="shared" si="37"/>
        <v>85.75</v>
      </c>
    </row>
    <row r="238" spans="1:16" s="194" customFormat="1">
      <c r="A238" s="193"/>
      <c r="B238" s="195" t="s">
        <v>227</v>
      </c>
      <c r="C238" s="51"/>
      <c r="D238" s="185"/>
      <c r="E238" s="185"/>
      <c r="F238" s="186"/>
      <c r="G238" s="187"/>
      <c r="H238" s="188"/>
      <c r="I238" s="189"/>
      <c r="J238" s="188"/>
      <c r="K238" s="187">
        <v>78</v>
      </c>
      <c r="L238" s="190"/>
      <c r="M238" s="187"/>
      <c r="N238" s="188">
        <v>1</v>
      </c>
      <c r="O238" s="191">
        <f t="shared" si="36"/>
        <v>79</v>
      </c>
      <c r="P238" s="192">
        <f t="shared" si="37"/>
        <v>80</v>
      </c>
    </row>
    <row r="239" spans="1:16" s="194" customFormat="1">
      <c r="A239" s="193"/>
      <c r="B239" s="195" t="s">
        <v>228</v>
      </c>
      <c r="C239" s="51"/>
      <c r="D239" s="185"/>
      <c r="E239" s="185"/>
      <c r="F239" s="186"/>
      <c r="G239" s="187">
        <v>180</v>
      </c>
      <c r="H239" s="188"/>
      <c r="I239" s="189"/>
      <c r="J239" s="188"/>
      <c r="K239" s="187"/>
      <c r="L239" s="190"/>
      <c r="M239" s="187"/>
      <c r="N239" s="188">
        <v>30</v>
      </c>
      <c r="O239" s="191">
        <f t="shared" si="36"/>
        <v>210</v>
      </c>
      <c r="P239" s="192">
        <f t="shared" si="37"/>
        <v>105</v>
      </c>
    </row>
    <row r="240" spans="1:16" s="194" customFormat="1">
      <c r="A240" s="193"/>
      <c r="B240" s="195" t="s">
        <v>229</v>
      </c>
      <c r="C240" s="51">
        <v>2</v>
      </c>
      <c r="D240" s="185"/>
      <c r="E240" s="185"/>
      <c r="F240" s="186"/>
      <c r="G240" s="187">
        <v>24</v>
      </c>
      <c r="H240" s="188"/>
      <c r="I240" s="189">
        <v>3</v>
      </c>
      <c r="J240" s="188">
        <v>1</v>
      </c>
      <c r="K240" s="187"/>
      <c r="L240" s="190"/>
      <c r="M240" s="187"/>
      <c r="N240" s="188">
        <v>15</v>
      </c>
      <c r="O240" s="191">
        <f t="shared" si="36"/>
        <v>43</v>
      </c>
      <c r="P240" s="192">
        <f t="shared" si="37"/>
        <v>38</v>
      </c>
    </row>
    <row r="241" spans="1:16" s="194" customFormat="1">
      <c r="A241" s="193"/>
      <c r="B241" s="195" t="s">
        <v>230</v>
      </c>
      <c r="C241" s="51"/>
      <c r="D241" s="185"/>
      <c r="E241" s="185"/>
      <c r="F241" s="186"/>
      <c r="G241" s="187">
        <v>62</v>
      </c>
      <c r="H241" s="188">
        <v>2</v>
      </c>
      <c r="I241" s="189">
        <v>20</v>
      </c>
      <c r="J241" s="188">
        <v>1</v>
      </c>
      <c r="K241" s="187">
        <v>8</v>
      </c>
      <c r="L241" s="190"/>
      <c r="M241" s="187"/>
      <c r="N241" s="188">
        <v>6</v>
      </c>
      <c r="O241" s="191">
        <f t="shared" si="36"/>
        <v>99</v>
      </c>
      <c r="P241" s="192">
        <f t="shared" si="37"/>
        <v>46.5</v>
      </c>
    </row>
    <row r="242" spans="1:16" s="194" customFormat="1">
      <c r="A242" s="193"/>
      <c r="B242" s="195" t="s">
        <v>231</v>
      </c>
      <c r="C242" s="51"/>
      <c r="D242" s="185"/>
      <c r="E242" s="185">
        <v>1</v>
      </c>
      <c r="F242" s="186"/>
      <c r="G242" s="187">
        <v>10</v>
      </c>
      <c r="H242" s="188"/>
      <c r="I242" s="189"/>
      <c r="J242" s="188"/>
      <c r="K242" s="187"/>
      <c r="L242" s="190"/>
      <c r="M242" s="187"/>
      <c r="N242" s="188">
        <v>18</v>
      </c>
      <c r="O242" s="191">
        <f t="shared" si="36"/>
        <v>28</v>
      </c>
      <c r="P242" s="192">
        <f t="shared" si="37"/>
        <v>38.5</v>
      </c>
    </row>
    <row r="243" spans="1:16" s="194" customFormat="1">
      <c r="A243" s="193"/>
      <c r="B243" s="195" t="s">
        <v>232</v>
      </c>
      <c r="C243" s="51"/>
      <c r="D243" s="185"/>
      <c r="E243" s="185">
        <v>1</v>
      </c>
      <c r="F243" s="186"/>
      <c r="G243" s="187"/>
      <c r="H243" s="188"/>
      <c r="I243" s="189"/>
      <c r="J243" s="188"/>
      <c r="K243" s="187"/>
      <c r="L243" s="190"/>
      <c r="M243" s="187"/>
      <c r="N243" s="188">
        <v>18</v>
      </c>
      <c r="O243" s="191">
        <f t="shared" si="36"/>
        <v>18</v>
      </c>
      <c r="P243" s="192">
        <f t="shared" si="37"/>
        <v>36</v>
      </c>
    </row>
    <row r="244" spans="1:16" s="194" customFormat="1">
      <c r="A244" s="193"/>
      <c r="B244" s="195" t="s">
        <v>233</v>
      </c>
      <c r="C244" s="51"/>
      <c r="D244" s="185"/>
      <c r="E244" s="185"/>
      <c r="F244" s="186"/>
      <c r="G244" s="187">
        <v>137</v>
      </c>
      <c r="H244" s="188"/>
      <c r="I244" s="189">
        <v>1</v>
      </c>
      <c r="J244" s="188">
        <v>1</v>
      </c>
      <c r="K244" s="187"/>
      <c r="L244" s="190"/>
      <c r="M244" s="187"/>
      <c r="N244" s="188"/>
      <c r="O244" s="191">
        <f t="shared" si="36"/>
        <v>139</v>
      </c>
      <c r="P244" s="192">
        <f t="shared" si="37"/>
        <v>35.25</v>
      </c>
    </row>
    <row r="245" spans="1:16" s="194" customFormat="1">
      <c r="A245" s="193"/>
      <c r="B245" s="195" t="s">
        <v>234</v>
      </c>
      <c r="C245" s="51"/>
      <c r="D245" s="185"/>
      <c r="E245" s="185"/>
      <c r="F245" s="186"/>
      <c r="G245" s="187">
        <v>116</v>
      </c>
      <c r="H245" s="188">
        <v>1</v>
      </c>
      <c r="I245" s="189">
        <v>7</v>
      </c>
      <c r="J245" s="188"/>
      <c r="K245" s="187">
        <v>1</v>
      </c>
      <c r="L245" s="190"/>
      <c r="M245" s="187"/>
      <c r="N245" s="188"/>
      <c r="O245" s="191">
        <f t="shared" si="36"/>
        <v>125</v>
      </c>
      <c r="P245" s="192">
        <f t="shared" si="37"/>
        <v>33.75</v>
      </c>
    </row>
    <row r="246" spans="1:16" s="194" customFormat="1">
      <c r="A246" s="193"/>
      <c r="B246" s="195" t="s">
        <v>235</v>
      </c>
      <c r="C246" s="51"/>
      <c r="D246" s="185"/>
      <c r="E246" s="185"/>
      <c r="F246" s="186"/>
      <c r="G246" s="187"/>
      <c r="H246" s="188"/>
      <c r="I246" s="189">
        <v>1</v>
      </c>
      <c r="J246" s="188"/>
      <c r="K246" s="187">
        <v>1</v>
      </c>
      <c r="L246" s="190"/>
      <c r="M246" s="187"/>
      <c r="N246" s="188">
        <v>16</v>
      </c>
      <c r="O246" s="191">
        <f t="shared" si="36"/>
        <v>18</v>
      </c>
      <c r="P246" s="192">
        <f t="shared" si="37"/>
        <v>33.5</v>
      </c>
    </row>
    <row r="247" spans="1:16" s="194" customFormat="1">
      <c r="A247" s="193"/>
      <c r="B247" s="195" t="s">
        <v>236</v>
      </c>
      <c r="C247" s="51"/>
      <c r="D247" s="185"/>
      <c r="E247" s="185"/>
      <c r="F247" s="186"/>
      <c r="G247" s="187">
        <v>130</v>
      </c>
      <c r="H247" s="188"/>
      <c r="I247" s="189"/>
      <c r="J247" s="188"/>
      <c r="K247" s="187"/>
      <c r="L247" s="190"/>
      <c r="M247" s="187"/>
      <c r="N247" s="188"/>
      <c r="O247" s="191">
        <f t="shared" si="36"/>
        <v>130</v>
      </c>
      <c r="P247" s="192">
        <f t="shared" si="37"/>
        <v>32.5</v>
      </c>
    </row>
    <row r="248" spans="1:16" s="194" customFormat="1">
      <c r="A248" s="193"/>
      <c r="B248" s="195" t="s">
        <v>237</v>
      </c>
      <c r="C248" s="51"/>
      <c r="D248" s="185"/>
      <c r="E248" s="185"/>
      <c r="F248" s="186"/>
      <c r="G248" s="187">
        <v>110</v>
      </c>
      <c r="H248" s="188"/>
      <c r="I248" s="189">
        <v>10</v>
      </c>
      <c r="J248" s="188"/>
      <c r="K248" s="187"/>
      <c r="L248" s="190"/>
      <c r="M248" s="187"/>
      <c r="N248" s="188"/>
      <c r="O248" s="191">
        <f t="shared" si="36"/>
        <v>120</v>
      </c>
      <c r="P248" s="192">
        <f t="shared" si="37"/>
        <v>32.5</v>
      </c>
    </row>
    <row r="249" spans="1:16" s="194" customFormat="1">
      <c r="A249" s="193"/>
      <c r="B249" s="195" t="s">
        <v>238</v>
      </c>
      <c r="C249" s="51"/>
      <c r="D249" s="185"/>
      <c r="E249" s="185"/>
      <c r="F249" s="186"/>
      <c r="G249" s="187">
        <v>55</v>
      </c>
      <c r="H249" s="188"/>
      <c r="I249" s="189">
        <v>5</v>
      </c>
      <c r="J249" s="188"/>
      <c r="K249" s="187"/>
      <c r="L249" s="190"/>
      <c r="M249" s="187"/>
      <c r="N249" s="188">
        <v>6</v>
      </c>
      <c r="O249" s="191">
        <f t="shared" si="36"/>
        <v>66</v>
      </c>
      <c r="P249" s="192">
        <f t="shared" si="37"/>
        <v>28.25</v>
      </c>
    </row>
    <row r="250" spans="1:16" s="194" customFormat="1">
      <c r="A250" s="193"/>
      <c r="B250" s="195"/>
      <c r="C250" s="51"/>
      <c r="D250" s="185"/>
      <c r="E250" s="185"/>
      <c r="F250" s="186"/>
      <c r="G250" s="187"/>
      <c r="H250" s="188"/>
      <c r="I250" s="189"/>
      <c r="J250" s="188"/>
      <c r="K250" s="187"/>
      <c r="L250" s="190"/>
      <c r="M250" s="187"/>
      <c r="N250" s="188"/>
      <c r="O250" s="191">
        <f t="shared" si="36"/>
        <v>0</v>
      </c>
      <c r="P250" s="192">
        <f t="shared" si="37"/>
        <v>0</v>
      </c>
    </row>
    <row r="251" spans="1:16" s="193" customFormat="1" ht="12" thickBot="1">
      <c r="A251" s="38"/>
      <c r="B251" s="39" t="s">
        <v>21</v>
      </c>
      <c r="C251" s="39">
        <f>SUM(C250:C250)</f>
        <v>0</v>
      </c>
      <c r="D251" s="39">
        <f>SUM(D230:D250)</f>
        <v>1</v>
      </c>
      <c r="E251" s="39">
        <f>SUM(E230:E250)</f>
        <v>5</v>
      </c>
      <c r="F251" s="39">
        <f>SUM(F250:F250)</f>
        <v>0</v>
      </c>
      <c r="G251" s="43">
        <f t="shared" ref="G251:P251" si="38">SUM(G230:G250)</f>
        <v>4997</v>
      </c>
      <c r="H251" s="43">
        <f t="shared" si="38"/>
        <v>166</v>
      </c>
      <c r="I251" s="43">
        <f t="shared" si="38"/>
        <v>296</v>
      </c>
      <c r="J251" s="43">
        <f t="shared" si="38"/>
        <v>23</v>
      </c>
      <c r="K251" s="43">
        <f t="shared" si="38"/>
        <v>281</v>
      </c>
      <c r="L251" s="43">
        <f t="shared" si="38"/>
        <v>37</v>
      </c>
      <c r="M251" s="43">
        <f t="shared" si="38"/>
        <v>10</v>
      </c>
      <c r="N251" s="43">
        <f t="shared" si="38"/>
        <v>683</v>
      </c>
      <c r="O251" s="44">
        <f t="shared" si="38"/>
        <v>7278</v>
      </c>
      <c r="P251" s="45">
        <f t="shared" si="38"/>
        <v>3232.75</v>
      </c>
    </row>
    <row r="252" spans="1:16" s="193" customFormat="1"/>
    <row r="254" spans="1:16" ht="12" thickBot="1">
      <c r="B254" s="33" t="s">
        <v>64</v>
      </c>
      <c r="C254" s="33"/>
      <c r="D254" s="33"/>
      <c r="E254" s="33"/>
      <c r="F254" s="34"/>
      <c r="G254" s="34"/>
      <c r="H254" s="34"/>
      <c r="I254" s="34"/>
      <c r="J254" s="34"/>
      <c r="K254" s="34"/>
      <c r="L254" s="34"/>
      <c r="M254" s="34"/>
      <c r="N254" s="34"/>
      <c r="O254" s="35"/>
      <c r="P254" s="35"/>
    </row>
    <row r="255" spans="1:16" s="30" customFormat="1">
      <c r="A255" s="1"/>
      <c r="B255" s="58" t="s">
        <v>240</v>
      </c>
      <c r="C255" s="63"/>
      <c r="D255" s="52"/>
      <c r="E255" s="52"/>
      <c r="F255" s="53"/>
      <c r="G255" s="59">
        <v>17</v>
      </c>
      <c r="H255" s="60"/>
      <c r="I255" s="61">
        <v>5</v>
      </c>
      <c r="J255" s="60"/>
      <c r="K255" s="59"/>
      <c r="L255" s="62"/>
      <c r="M255" s="59"/>
      <c r="N255" s="60">
        <v>10</v>
      </c>
      <c r="O255" s="36">
        <f t="shared" ref="O255:O285" si="39">SUM(F255:N255)</f>
        <v>32</v>
      </c>
      <c r="P255" s="37">
        <f t="shared" ref="P255:P285" si="40">(F255*$F$3)+(G255*$G$3)+(H255*$H$3)+(I255*$I$3)+(J255*$J$3)+(K255*$K$3)+(L255*$L$3)+(M255*$M$3)+(N255*$N$3)</f>
        <v>26.75</v>
      </c>
    </row>
    <row r="256" spans="1:16" s="197" customFormat="1">
      <c r="A256" s="196"/>
      <c r="B256" s="195" t="s">
        <v>241</v>
      </c>
      <c r="C256" s="51"/>
      <c r="D256" s="201"/>
      <c r="E256" s="201"/>
      <c r="F256" s="202"/>
      <c r="G256" s="187">
        <v>21</v>
      </c>
      <c r="H256" s="188"/>
      <c r="I256" s="189">
        <v>1</v>
      </c>
      <c r="J256" s="188"/>
      <c r="K256" s="187"/>
      <c r="L256" s="190"/>
      <c r="M256" s="187"/>
      <c r="N256" s="188">
        <v>1</v>
      </c>
      <c r="O256" s="191">
        <f t="shared" ref="O256:O271" si="41">SUM(F256:N256)</f>
        <v>23</v>
      </c>
      <c r="P256" s="203">
        <f t="shared" ref="P256:P271" si="42">(F256*$F$3)+(G256*$G$3)+(H256*$H$3)+(I256*$I$3)+(J256*$J$3)+(K256*$K$3)+(L256*$L$3)+(M256*$M$3)+(N256*$N$3)</f>
        <v>7.75</v>
      </c>
    </row>
    <row r="257" spans="1:16" s="197" customFormat="1">
      <c r="A257" s="196"/>
      <c r="B257" s="195" t="s">
        <v>242</v>
      </c>
      <c r="C257" s="51"/>
      <c r="D257" s="201"/>
      <c r="E257" s="201"/>
      <c r="F257" s="202"/>
      <c r="G257" s="187">
        <v>21</v>
      </c>
      <c r="H257" s="188"/>
      <c r="I257" s="189"/>
      <c r="J257" s="188"/>
      <c r="K257" s="187">
        <v>1</v>
      </c>
      <c r="L257" s="190"/>
      <c r="M257" s="187"/>
      <c r="N257" s="188"/>
      <c r="O257" s="191">
        <f t="shared" si="41"/>
        <v>22</v>
      </c>
      <c r="P257" s="203">
        <f t="shared" si="42"/>
        <v>6.25</v>
      </c>
    </row>
    <row r="258" spans="1:16" s="197" customFormat="1">
      <c r="A258" s="196"/>
      <c r="B258" s="195" t="s">
        <v>243</v>
      </c>
      <c r="C258" s="51"/>
      <c r="D258" s="201"/>
      <c r="E258" s="201"/>
      <c r="F258" s="202"/>
      <c r="G258" s="187">
        <v>22</v>
      </c>
      <c r="H258" s="188"/>
      <c r="I258" s="189">
        <v>4</v>
      </c>
      <c r="J258" s="188"/>
      <c r="K258" s="187">
        <v>2</v>
      </c>
      <c r="L258" s="190"/>
      <c r="M258" s="187"/>
      <c r="N258" s="188">
        <v>9</v>
      </c>
      <c r="O258" s="191">
        <f t="shared" si="41"/>
        <v>37</v>
      </c>
      <c r="P258" s="203">
        <f t="shared" si="42"/>
        <v>27.5</v>
      </c>
    </row>
    <row r="259" spans="1:16" s="197" customFormat="1">
      <c r="A259" s="196"/>
      <c r="B259" s="195" t="s">
        <v>244</v>
      </c>
      <c r="C259" s="51"/>
      <c r="D259" s="201"/>
      <c r="E259" s="201"/>
      <c r="F259" s="202"/>
      <c r="G259" s="187">
        <v>7</v>
      </c>
      <c r="H259" s="188"/>
      <c r="I259" s="189"/>
      <c r="J259" s="188"/>
      <c r="K259" s="187">
        <v>1</v>
      </c>
      <c r="L259" s="190"/>
      <c r="M259" s="187"/>
      <c r="N259" s="188"/>
      <c r="O259" s="191">
        <f t="shared" si="41"/>
        <v>8</v>
      </c>
      <c r="P259" s="203">
        <f t="shared" si="42"/>
        <v>2.75</v>
      </c>
    </row>
    <row r="260" spans="1:16" s="197" customFormat="1">
      <c r="A260" s="196"/>
      <c r="B260" s="195" t="s">
        <v>245</v>
      </c>
      <c r="C260" s="51"/>
      <c r="D260" s="201"/>
      <c r="E260" s="201">
        <v>1</v>
      </c>
      <c r="F260" s="202"/>
      <c r="G260" s="187">
        <v>20</v>
      </c>
      <c r="H260" s="188"/>
      <c r="I260" s="189"/>
      <c r="J260" s="188"/>
      <c r="K260" s="187"/>
      <c r="L260" s="190"/>
      <c r="M260" s="187"/>
      <c r="N260" s="188">
        <v>38</v>
      </c>
      <c r="O260" s="191">
        <f t="shared" si="41"/>
        <v>58</v>
      </c>
      <c r="P260" s="203">
        <f t="shared" si="42"/>
        <v>81</v>
      </c>
    </row>
    <row r="261" spans="1:16" s="197" customFormat="1">
      <c r="A261" s="196"/>
      <c r="B261" s="195" t="s">
        <v>246</v>
      </c>
      <c r="C261" s="51"/>
      <c r="D261" s="201">
        <v>1</v>
      </c>
      <c r="E261" s="201"/>
      <c r="F261" s="202"/>
      <c r="G261" s="187"/>
      <c r="H261" s="188"/>
      <c r="I261" s="189"/>
      <c r="J261" s="188"/>
      <c r="K261" s="187"/>
      <c r="L261" s="190"/>
      <c r="M261" s="187"/>
      <c r="N261" s="188">
        <v>9</v>
      </c>
      <c r="O261" s="191">
        <f t="shared" si="41"/>
        <v>9</v>
      </c>
      <c r="P261" s="203">
        <f t="shared" si="42"/>
        <v>18</v>
      </c>
    </row>
    <row r="262" spans="1:16" s="197" customFormat="1">
      <c r="A262" s="196"/>
      <c r="B262" s="195" t="s">
        <v>247</v>
      </c>
      <c r="C262" s="51"/>
      <c r="D262" s="201"/>
      <c r="E262" s="201"/>
      <c r="F262" s="202"/>
      <c r="G262" s="187"/>
      <c r="H262" s="188"/>
      <c r="I262" s="189"/>
      <c r="J262" s="188"/>
      <c r="K262" s="187"/>
      <c r="L262" s="190"/>
      <c r="M262" s="187"/>
      <c r="N262" s="188">
        <v>20</v>
      </c>
      <c r="O262" s="191">
        <f t="shared" si="41"/>
        <v>20</v>
      </c>
      <c r="P262" s="203">
        <f t="shared" si="42"/>
        <v>40</v>
      </c>
    </row>
    <row r="263" spans="1:16" s="197" customFormat="1">
      <c r="A263" s="196"/>
      <c r="B263" s="195" t="s">
        <v>248</v>
      </c>
      <c r="C263" s="51"/>
      <c r="D263" s="201"/>
      <c r="E263" s="201"/>
      <c r="F263" s="202"/>
      <c r="G263" s="187">
        <v>17</v>
      </c>
      <c r="H263" s="188"/>
      <c r="I263" s="189">
        <v>4</v>
      </c>
      <c r="J263" s="188"/>
      <c r="K263" s="187"/>
      <c r="L263" s="190"/>
      <c r="M263" s="187"/>
      <c r="N263" s="188">
        <v>8</v>
      </c>
      <c r="O263" s="191">
        <f t="shared" si="41"/>
        <v>29</v>
      </c>
      <c r="P263" s="203">
        <f t="shared" si="42"/>
        <v>22.25</v>
      </c>
    </row>
    <row r="264" spans="1:16" s="197" customFormat="1">
      <c r="A264" s="196"/>
      <c r="B264" s="195" t="s">
        <v>249</v>
      </c>
      <c r="C264" s="51"/>
      <c r="D264" s="201"/>
      <c r="E264" s="201">
        <v>1</v>
      </c>
      <c r="F264" s="202"/>
      <c r="G264" s="187">
        <v>1</v>
      </c>
      <c r="H264" s="188"/>
      <c r="I264" s="189"/>
      <c r="J264" s="188"/>
      <c r="K264" s="187">
        <v>4</v>
      </c>
      <c r="L264" s="190"/>
      <c r="M264" s="187"/>
      <c r="N264" s="188">
        <v>18</v>
      </c>
      <c r="O264" s="191">
        <f t="shared" si="41"/>
        <v>23</v>
      </c>
      <c r="P264" s="203">
        <f t="shared" si="42"/>
        <v>40.25</v>
      </c>
    </row>
    <row r="265" spans="1:16" s="197" customFormat="1">
      <c r="A265" s="196"/>
      <c r="B265" s="195" t="s">
        <v>250</v>
      </c>
      <c r="C265" s="51"/>
      <c r="D265" s="201"/>
      <c r="E265" s="201"/>
      <c r="F265" s="202"/>
      <c r="G265" s="187">
        <v>142</v>
      </c>
      <c r="H265" s="188"/>
      <c r="I265" s="189"/>
      <c r="J265" s="188"/>
      <c r="K265" s="187">
        <v>2</v>
      </c>
      <c r="L265" s="190"/>
      <c r="M265" s="187"/>
      <c r="N265" s="188"/>
      <c r="O265" s="191">
        <f t="shared" si="41"/>
        <v>144</v>
      </c>
      <c r="P265" s="203">
        <f t="shared" si="42"/>
        <v>37.5</v>
      </c>
    </row>
    <row r="266" spans="1:16" s="197" customFormat="1">
      <c r="A266" s="196"/>
      <c r="B266" s="195" t="s">
        <v>251</v>
      </c>
      <c r="C266" s="51"/>
      <c r="D266" s="201"/>
      <c r="E266" s="201">
        <v>1</v>
      </c>
      <c r="F266" s="202"/>
      <c r="G266" s="187"/>
      <c r="H266" s="188"/>
      <c r="I266" s="189"/>
      <c r="J266" s="188"/>
      <c r="K266" s="187"/>
      <c r="L266" s="190"/>
      <c r="M266" s="187"/>
      <c r="N266" s="188">
        <v>18</v>
      </c>
      <c r="O266" s="191">
        <f t="shared" si="41"/>
        <v>18</v>
      </c>
      <c r="P266" s="203">
        <f t="shared" si="42"/>
        <v>36</v>
      </c>
    </row>
    <row r="267" spans="1:16" s="197" customFormat="1">
      <c r="A267" s="196"/>
      <c r="B267" s="195" t="s">
        <v>252</v>
      </c>
      <c r="C267" s="51"/>
      <c r="D267" s="201"/>
      <c r="E267" s="201"/>
      <c r="F267" s="202"/>
      <c r="G267" s="187">
        <v>12</v>
      </c>
      <c r="H267" s="188"/>
      <c r="I267" s="189"/>
      <c r="J267" s="188"/>
      <c r="K267" s="187"/>
      <c r="L267" s="190"/>
      <c r="M267" s="187"/>
      <c r="N267" s="188"/>
      <c r="O267" s="191">
        <f t="shared" si="41"/>
        <v>12</v>
      </c>
      <c r="P267" s="203">
        <f t="shared" si="42"/>
        <v>3</v>
      </c>
    </row>
    <row r="268" spans="1:16" s="197" customFormat="1">
      <c r="A268" s="196"/>
      <c r="B268" s="195" t="s">
        <v>253</v>
      </c>
      <c r="C268" s="51"/>
      <c r="D268" s="201"/>
      <c r="E268" s="201"/>
      <c r="F268" s="202"/>
      <c r="G268" s="187">
        <v>18</v>
      </c>
      <c r="H268" s="188"/>
      <c r="I268" s="189"/>
      <c r="J268" s="188"/>
      <c r="K268" s="187">
        <v>1</v>
      </c>
      <c r="L268" s="190"/>
      <c r="M268" s="187"/>
      <c r="N268" s="188"/>
      <c r="O268" s="191">
        <f t="shared" si="41"/>
        <v>19</v>
      </c>
      <c r="P268" s="203">
        <f t="shared" si="42"/>
        <v>5.5</v>
      </c>
    </row>
    <row r="269" spans="1:16" s="197" customFormat="1">
      <c r="A269" s="196"/>
      <c r="B269" s="195" t="s">
        <v>254</v>
      </c>
      <c r="C269" s="51"/>
      <c r="D269" s="201"/>
      <c r="E269" s="201"/>
      <c r="F269" s="202"/>
      <c r="G269" s="187">
        <v>24</v>
      </c>
      <c r="H269" s="188"/>
      <c r="I269" s="189"/>
      <c r="J269" s="188"/>
      <c r="K269" s="187">
        <v>1</v>
      </c>
      <c r="L269" s="190"/>
      <c r="M269" s="187"/>
      <c r="N269" s="188">
        <v>9</v>
      </c>
      <c r="O269" s="191">
        <f t="shared" si="41"/>
        <v>34</v>
      </c>
      <c r="P269" s="203">
        <f t="shared" si="42"/>
        <v>25</v>
      </c>
    </row>
    <row r="270" spans="1:16" s="197" customFormat="1">
      <c r="A270" s="196"/>
      <c r="B270" s="195" t="s">
        <v>255</v>
      </c>
      <c r="C270" s="51"/>
      <c r="D270" s="201"/>
      <c r="E270" s="201"/>
      <c r="F270" s="202"/>
      <c r="G270" s="187">
        <v>37</v>
      </c>
      <c r="H270" s="188"/>
      <c r="I270" s="189">
        <v>12</v>
      </c>
      <c r="J270" s="188"/>
      <c r="K270" s="187">
        <v>1</v>
      </c>
      <c r="L270" s="190"/>
      <c r="M270" s="187"/>
      <c r="N270" s="188">
        <v>1</v>
      </c>
      <c r="O270" s="191">
        <f t="shared" si="41"/>
        <v>51</v>
      </c>
      <c r="P270" s="203">
        <f t="shared" si="42"/>
        <v>18.25</v>
      </c>
    </row>
    <row r="271" spans="1:16" s="197" customFormat="1">
      <c r="A271" s="196"/>
      <c r="B271" s="195" t="s">
        <v>256</v>
      </c>
      <c r="C271" s="51"/>
      <c r="D271" s="201">
        <v>3</v>
      </c>
      <c r="E271" s="201">
        <v>3</v>
      </c>
      <c r="F271" s="202"/>
      <c r="G271" s="187"/>
      <c r="H271" s="188"/>
      <c r="I271" s="189"/>
      <c r="J271" s="188"/>
      <c r="K271" s="187"/>
      <c r="L271" s="190"/>
      <c r="M271" s="187"/>
      <c r="N271" s="188">
        <v>87</v>
      </c>
      <c r="O271" s="191">
        <f t="shared" si="41"/>
        <v>87</v>
      </c>
      <c r="P271" s="203">
        <f t="shared" si="42"/>
        <v>174</v>
      </c>
    </row>
    <row r="272" spans="1:16" s="197" customFormat="1">
      <c r="A272" s="196"/>
      <c r="B272" s="195" t="s">
        <v>257</v>
      </c>
      <c r="C272" s="51"/>
      <c r="D272" s="201"/>
      <c r="E272" s="201"/>
      <c r="F272" s="202"/>
      <c r="G272" s="187">
        <v>21</v>
      </c>
      <c r="H272" s="188"/>
      <c r="I272" s="189"/>
      <c r="J272" s="188"/>
      <c r="K272" s="187">
        <v>1</v>
      </c>
      <c r="L272" s="190"/>
      <c r="M272" s="187"/>
      <c r="N272" s="188"/>
      <c r="O272" s="191">
        <f t="shared" si="39"/>
        <v>22</v>
      </c>
      <c r="P272" s="203">
        <f t="shared" si="40"/>
        <v>6.25</v>
      </c>
    </row>
    <row r="273" spans="1:16" s="197" customFormat="1">
      <c r="A273" s="196"/>
      <c r="B273" s="195" t="s">
        <v>258</v>
      </c>
      <c r="C273" s="51"/>
      <c r="D273" s="201">
        <v>1</v>
      </c>
      <c r="E273" s="201">
        <v>1</v>
      </c>
      <c r="F273" s="202"/>
      <c r="G273" s="187">
        <v>44</v>
      </c>
      <c r="H273" s="188"/>
      <c r="I273" s="189">
        <v>3</v>
      </c>
      <c r="J273" s="188"/>
      <c r="K273" s="187">
        <v>3</v>
      </c>
      <c r="L273" s="190"/>
      <c r="M273" s="187"/>
      <c r="N273" s="188">
        <v>31</v>
      </c>
      <c r="O273" s="191">
        <f t="shared" si="39"/>
        <v>81</v>
      </c>
      <c r="P273" s="203">
        <f t="shared" si="40"/>
        <v>77.5</v>
      </c>
    </row>
    <row r="274" spans="1:16" s="197" customFormat="1">
      <c r="A274" s="196"/>
      <c r="B274" s="195" t="s">
        <v>259</v>
      </c>
      <c r="C274" s="51"/>
      <c r="D274" s="201">
        <v>1</v>
      </c>
      <c r="E274" s="201"/>
      <c r="F274" s="202"/>
      <c r="G274" s="187">
        <v>50</v>
      </c>
      <c r="H274" s="188"/>
      <c r="I274" s="189"/>
      <c r="J274" s="188"/>
      <c r="K274" s="187"/>
      <c r="L274" s="190"/>
      <c r="M274" s="187"/>
      <c r="N274" s="188">
        <v>34</v>
      </c>
      <c r="O274" s="191">
        <f t="shared" si="39"/>
        <v>84</v>
      </c>
      <c r="P274" s="203">
        <f t="shared" si="40"/>
        <v>80.5</v>
      </c>
    </row>
    <row r="275" spans="1:16" s="197" customFormat="1">
      <c r="A275" s="196"/>
      <c r="B275" s="195" t="s">
        <v>260</v>
      </c>
      <c r="C275" s="51"/>
      <c r="D275" s="201">
        <v>1</v>
      </c>
      <c r="E275" s="201">
        <v>6</v>
      </c>
      <c r="F275" s="202"/>
      <c r="G275" s="187">
        <v>200</v>
      </c>
      <c r="H275" s="188"/>
      <c r="I275" s="189"/>
      <c r="J275" s="188"/>
      <c r="K275" s="187"/>
      <c r="L275" s="190"/>
      <c r="M275" s="187"/>
      <c r="N275" s="188">
        <v>143</v>
      </c>
      <c r="O275" s="191">
        <f t="shared" si="39"/>
        <v>343</v>
      </c>
      <c r="P275" s="203">
        <f t="shared" si="40"/>
        <v>336</v>
      </c>
    </row>
    <row r="276" spans="1:16" s="197" customFormat="1">
      <c r="A276" s="196"/>
      <c r="B276" s="195" t="s">
        <v>261</v>
      </c>
      <c r="C276" s="51"/>
      <c r="D276" s="201"/>
      <c r="E276" s="201"/>
      <c r="F276" s="202"/>
      <c r="G276" s="187">
        <v>60</v>
      </c>
      <c r="H276" s="188"/>
      <c r="I276" s="189"/>
      <c r="J276" s="188"/>
      <c r="K276" s="187"/>
      <c r="L276" s="190"/>
      <c r="M276" s="187"/>
      <c r="N276" s="188"/>
      <c r="O276" s="191">
        <f t="shared" ref="O276:O279" si="43">SUM(F276:N276)</f>
        <v>60</v>
      </c>
      <c r="P276" s="203">
        <f t="shared" ref="P276:P279" si="44">(F276*$F$3)+(G276*$G$3)+(H276*$H$3)+(I276*$I$3)+(J276*$J$3)+(K276*$K$3)+(L276*$L$3)+(M276*$M$3)+(N276*$N$3)</f>
        <v>15</v>
      </c>
    </row>
    <row r="277" spans="1:16" s="197" customFormat="1">
      <c r="A277" s="196"/>
      <c r="B277" s="195" t="s">
        <v>262</v>
      </c>
      <c r="C277" s="51"/>
      <c r="D277" s="201"/>
      <c r="E277" s="201">
        <v>1</v>
      </c>
      <c r="F277" s="202"/>
      <c r="G277" s="187">
        <v>21</v>
      </c>
      <c r="H277" s="188"/>
      <c r="I277" s="189"/>
      <c r="J277" s="188"/>
      <c r="K277" s="187">
        <v>1</v>
      </c>
      <c r="L277" s="190"/>
      <c r="M277" s="187"/>
      <c r="N277" s="188">
        <v>18</v>
      </c>
      <c r="O277" s="191">
        <f t="shared" si="43"/>
        <v>40</v>
      </c>
      <c r="P277" s="203">
        <f t="shared" si="44"/>
        <v>42.25</v>
      </c>
    </row>
    <row r="278" spans="1:16" s="197" customFormat="1">
      <c r="A278" s="196"/>
      <c r="B278" s="195" t="s">
        <v>263</v>
      </c>
      <c r="C278" s="51"/>
      <c r="D278" s="201"/>
      <c r="E278" s="201"/>
      <c r="F278" s="202"/>
      <c r="G278" s="187">
        <v>12</v>
      </c>
      <c r="H278" s="188"/>
      <c r="I278" s="189">
        <v>2</v>
      </c>
      <c r="J278" s="188"/>
      <c r="K278" s="187">
        <v>1</v>
      </c>
      <c r="L278" s="190"/>
      <c r="M278" s="187"/>
      <c r="N278" s="188"/>
      <c r="O278" s="191">
        <f t="shared" si="43"/>
        <v>15</v>
      </c>
      <c r="P278" s="203">
        <f t="shared" si="44"/>
        <v>5</v>
      </c>
    </row>
    <row r="279" spans="1:16" s="197" customFormat="1">
      <c r="A279" s="196"/>
      <c r="B279" s="195" t="s">
        <v>264</v>
      </c>
      <c r="C279" s="51"/>
      <c r="D279" s="201"/>
      <c r="E279" s="201"/>
      <c r="F279" s="202"/>
      <c r="G279" s="187">
        <v>3</v>
      </c>
      <c r="H279" s="188"/>
      <c r="I279" s="189"/>
      <c r="J279" s="188"/>
      <c r="K279" s="187"/>
      <c r="L279" s="190"/>
      <c r="M279" s="187"/>
      <c r="N279" s="188">
        <v>1</v>
      </c>
      <c r="O279" s="191">
        <f t="shared" si="43"/>
        <v>4</v>
      </c>
      <c r="P279" s="203">
        <f t="shared" si="44"/>
        <v>2.75</v>
      </c>
    </row>
    <row r="280" spans="1:16" s="197" customFormat="1">
      <c r="A280" s="196"/>
      <c r="B280" s="195" t="s">
        <v>265</v>
      </c>
      <c r="C280" s="51"/>
      <c r="D280" s="201"/>
      <c r="E280" s="201"/>
      <c r="F280" s="202"/>
      <c r="G280" s="187">
        <v>14</v>
      </c>
      <c r="H280" s="188"/>
      <c r="I280" s="189"/>
      <c r="J280" s="188"/>
      <c r="K280" s="187"/>
      <c r="L280" s="190">
        <v>9</v>
      </c>
      <c r="M280" s="187"/>
      <c r="N280" s="188">
        <v>6</v>
      </c>
      <c r="O280" s="191">
        <f t="shared" ref="O280:O283" si="45">SUM(F280:N280)</f>
        <v>29</v>
      </c>
      <c r="P280" s="203">
        <f t="shared" ref="P280:P283" si="46">(F280*$F$3)+(G280*$G$3)+(H280*$H$3)+(I280*$I$3)+(J280*$J$3)+(K280*$K$3)+(L280*$L$3)+(M280*$M$3)+(N280*$N$3)</f>
        <v>24.5</v>
      </c>
    </row>
    <row r="281" spans="1:16" s="197" customFormat="1">
      <c r="A281" s="196"/>
      <c r="B281" s="195" t="s">
        <v>266</v>
      </c>
      <c r="C281" s="51"/>
      <c r="D281" s="201"/>
      <c r="E281" s="201">
        <v>1</v>
      </c>
      <c r="F281" s="202"/>
      <c r="G281" s="187">
        <v>42</v>
      </c>
      <c r="H281" s="188"/>
      <c r="I281" s="189"/>
      <c r="J281" s="188"/>
      <c r="K281" s="187">
        <v>2</v>
      </c>
      <c r="L281" s="190"/>
      <c r="M281" s="187"/>
      <c r="N281" s="188">
        <v>18</v>
      </c>
      <c r="O281" s="191">
        <f t="shared" si="45"/>
        <v>62</v>
      </c>
      <c r="P281" s="203">
        <f t="shared" si="46"/>
        <v>48.5</v>
      </c>
    </row>
    <row r="282" spans="1:16" s="197" customFormat="1">
      <c r="A282" s="196"/>
      <c r="B282" s="195" t="s">
        <v>267</v>
      </c>
      <c r="C282" s="51"/>
      <c r="D282" s="201"/>
      <c r="E282" s="201"/>
      <c r="F282" s="202"/>
      <c r="G282" s="187">
        <v>60</v>
      </c>
      <c r="H282" s="188"/>
      <c r="I282" s="189">
        <v>8</v>
      </c>
      <c r="J282" s="188"/>
      <c r="K282" s="187">
        <v>4</v>
      </c>
      <c r="L282" s="190"/>
      <c r="M282" s="187"/>
      <c r="N282" s="188">
        <v>23</v>
      </c>
      <c r="O282" s="191">
        <f t="shared" si="45"/>
        <v>95</v>
      </c>
      <c r="P282" s="203">
        <f t="shared" si="46"/>
        <v>69</v>
      </c>
    </row>
    <row r="283" spans="1:16" s="197" customFormat="1">
      <c r="A283" s="196"/>
      <c r="B283" s="195" t="s">
        <v>268</v>
      </c>
      <c r="C283" s="51"/>
      <c r="D283" s="201"/>
      <c r="E283" s="201"/>
      <c r="F283" s="202"/>
      <c r="G283" s="187">
        <v>21</v>
      </c>
      <c r="H283" s="188"/>
      <c r="I283" s="189"/>
      <c r="J283" s="188"/>
      <c r="K283" s="187">
        <v>1</v>
      </c>
      <c r="L283" s="190"/>
      <c r="M283" s="187"/>
      <c r="N283" s="188"/>
      <c r="O283" s="191">
        <f t="shared" si="45"/>
        <v>22</v>
      </c>
      <c r="P283" s="203">
        <f t="shared" si="46"/>
        <v>6.25</v>
      </c>
    </row>
    <row r="284" spans="1:16" s="197" customFormat="1">
      <c r="A284" s="196"/>
      <c r="B284" s="195" t="s">
        <v>269</v>
      </c>
      <c r="C284" s="51"/>
      <c r="D284" s="201"/>
      <c r="E284" s="201"/>
      <c r="F284" s="202"/>
      <c r="G284" s="187">
        <v>72</v>
      </c>
      <c r="H284" s="188"/>
      <c r="I284" s="189">
        <v>1</v>
      </c>
      <c r="J284" s="188"/>
      <c r="K284" s="187">
        <v>3</v>
      </c>
      <c r="L284" s="190"/>
      <c r="M284" s="187"/>
      <c r="N284" s="188">
        <v>23</v>
      </c>
      <c r="O284" s="191">
        <f t="shared" si="39"/>
        <v>99</v>
      </c>
      <c r="P284" s="203">
        <f t="shared" si="40"/>
        <v>67.5</v>
      </c>
    </row>
    <row r="285" spans="1:16" s="30" customFormat="1">
      <c r="A285" s="1"/>
      <c r="B285" s="58"/>
      <c r="C285" s="51"/>
      <c r="D285" s="52"/>
      <c r="E285" s="52"/>
      <c r="F285" s="53"/>
      <c r="G285" s="59"/>
      <c r="H285" s="60"/>
      <c r="I285" s="61"/>
      <c r="J285" s="60"/>
      <c r="K285" s="59"/>
      <c r="L285" s="62"/>
      <c r="M285" s="59"/>
      <c r="N285" s="60"/>
      <c r="O285" s="36">
        <f t="shared" si="39"/>
        <v>0</v>
      </c>
      <c r="P285" s="37">
        <f t="shared" si="40"/>
        <v>0</v>
      </c>
    </row>
    <row r="286" spans="1:16" ht="12" thickBot="1">
      <c r="A286" s="38"/>
      <c r="B286" s="39" t="s">
        <v>21</v>
      </c>
      <c r="C286" s="39">
        <f>SUM(C285:C285)</f>
        <v>0</v>
      </c>
      <c r="D286" s="39">
        <f>SUM(D255:D285)</f>
        <v>7</v>
      </c>
      <c r="E286" s="39">
        <f>SUM(E255:E285)</f>
        <v>15</v>
      </c>
      <c r="F286" s="39">
        <f>SUM(F285:F285)</f>
        <v>0</v>
      </c>
      <c r="G286" s="43">
        <f t="shared" ref="G286:P286" si="47">SUM(G255:G285)</f>
        <v>979</v>
      </c>
      <c r="H286" s="43">
        <f t="shared" si="47"/>
        <v>0</v>
      </c>
      <c r="I286" s="43">
        <f t="shared" si="47"/>
        <v>40</v>
      </c>
      <c r="J286" s="43">
        <f t="shared" si="47"/>
        <v>0</v>
      </c>
      <c r="K286" s="43">
        <f t="shared" si="47"/>
        <v>29</v>
      </c>
      <c r="L286" s="43">
        <f t="shared" si="47"/>
        <v>9</v>
      </c>
      <c r="M286" s="43">
        <f t="shared" si="47"/>
        <v>0</v>
      </c>
      <c r="N286" s="43">
        <f t="shared" si="47"/>
        <v>525</v>
      </c>
      <c r="O286" s="44">
        <f t="shared" si="47"/>
        <v>1582</v>
      </c>
      <c r="P286" s="45">
        <f t="shared" si="47"/>
        <v>1352.75</v>
      </c>
    </row>
    <row r="288" spans="1:16" s="196" customFormat="1"/>
    <row r="289" spans="1:16" s="196" customFormat="1" ht="12" thickBot="1">
      <c r="B289" s="198" t="s">
        <v>79</v>
      </c>
      <c r="C289" s="198"/>
      <c r="D289" s="198"/>
      <c r="E289" s="198"/>
      <c r="F289" s="199"/>
      <c r="G289" s="199"/>
      <c r="H289" s="199"/>
      <c r="I289" s="199"/>
      <c r="J289" s="199"/>
      <c r="K289" s="199"/>
      <c r="L289" s="199"/>
      <c r="M289" s="199"/>
      <c r="N289" s="199"/>
      <c r="O289" s="200"/>
      <c r="P289" s="200"/>
    </row>
    <row r="290" spans="1:16" s="197" customFormat="1">
      <c r="A290" s="196"/>
      <c r="B290" s="195" t="s">
        <v>37</v>
      </c>
      <c r="C290" s="63"/>
      <c r="D290" s="201"/>
      <c r="E290" s="201"/>
      <c r="F290" s="202"/>
      <c r="G290" s="187">
        <v>300</v>
      </c>
      <c r="H290" s="188"/>
      <c r="I290" s="189">
        <v>33</v>
      </c>
      <c r="J290" s="188"/>
      <c r="K290" s="187">
        <v>40</v>
      </c>
      <c r="L290" s="190"/>
      <c r="M290" s="187">
        <v>52</v>
      </c>
      <c r="N290" s="188"/>
      <c r="O290" s="191">
        <f t="shared" ref="O290:O291" si="48">SUM(F290:N290)</f>
        <v>425</v>
      </c>
      <c r="P290" s="203">
        <f t="shared" ref="P290:P291" si="49">(F290*$F$3)+(G290*$G$3)+(H290*$H$3)+(I290*$I$3)+(J290*$J$3)+(K290*$K$3)+(L290*$L$3)+(M290*$M$3)+(N290*$N$3)</f>
        <v>235.5</v>
      </c>
    </row>
    <row r="291" spans="1:16" s="197" customFormat="1">
      <c r="A291" s="196"/>
      <c r="B291" s="195"/>
      <c r="C291" s="51"/>
      <c r="D291" s="201"/>
      <c r="E291" s="201"/>
      <c r="F291" s="202"/>
      <c r="G291" s="187"/>
      <c r="H291" s="188"/>
      <c r="I291" s="189"/>
      <c r="J291" s="188"/>
      <c r="K291" s="187"/>
      <c r="L291" s="190"/>
      <c r="M291" s="187"/>
      <c r="N291" s="188"/>
      <c r="O291" s="191">
        <f t="shared" si="48"/>
        <v>0</v>
      </c>
      <c r="P291" s="203">
        <f t="shared" si="49"/>
        <v>0</v>
      </c>
    </row>
    <row r="292" spans="1:16" s="196" customFormat="1" ht="12" thickBot="1">
      <c r="A292" s="204"/>
      <c r="B292" s="205" t="s">
        <v>21</v>
      </c>
      <c r="C292" s="205">
        <f>SUM(C291:C291)</f>
        <v>0</v>
      </c>
      <c r="D292" s="205">
        <f>SUM(D290:D291)</f>
        <v>0</v>
      </c>
      <c r="E292" s="205">
        <f>SUM(E290:E291)</f>
        <v>0</v>
      </c>
      <c r="F292" s="205">
        <f>SUM(F291:F291)</f>
        <v>0</v>
      </c>
      <c r="G292" s="43">
        <f>SUM(G290:G291)</f>
        <v>300</v>
      </c>
      <c r="H292" s="43">
        <f>SUM(H290:H291)</f>
        <v>0</v>
      </c>
      <c r="I292" s="43">
        <f>SUM(I290:I291)</f>
        <v>33</v>
      </c>
      <c r="J292" s="43">
        <f>SUM(J290:J291)</f>
        <v>0</v>
      </c>
      <c r="K292" s="43">
        <f>SUM(K290:K291)</f>
        <v>40</v>
      </c>
      <c r="L292" s="43">
        <f>SUM(L290:L291)</f>
        <v>0</v>
      </c>
      <c r="M292" s="43">
        <f>SUM(M290:M291)</f>
        <v>52</v>
      </c>
      <c r="N292" s="43">
        <f>SUM(N290:N291)</f>
        <v>0</v>
      </c>
      <c r="O292" s="44">
        <f>SUM(O290:O291)</f>
        <v>425</v>
      </c>
      <c r="P292" s="45">
        <f>SUM(P290:P291)</f>
        <v>235.5</v>
      </c>
    </row>
    <row r="293" spans="1:16" s="196" customFormat="1"/>
    <row r="295" spans="1:16" ht="12" thickBot="1">
      <c r="B295" s="33" t="s">
        <v>70</v>
      </c>
      <c r="C295" s="33"/>
      <c r="D295" s="33"/>
      <c r="E295" s="33"/>
      <c r="F295" s="34"/>
      <c r="G295" s="34"/>
      <c r="H295" s="34"/>
      <c r="I295" s="34"/>
      <c r="J295" s="34"/>
      <c r="K295" s="34"/>
      <c r="L295" s="34"/>
      <c r="M295" s="34"/>
      <c r="N295" s="34"/>
      <c r="O295" s="35"/>
      <c r="P295" s="35"/>
    </row>
    <row r="296" spans="1:16" s="30" customFormat="1" ht="11.25" customHeight="1">
      <c r="A296" s="1"/>
      <c r="B296" s="58" t="s">
        <v>315</v>
      </c>
      <c r="C296" s="51"/>
      <c r="D296" s="52"/>
      <c r="E296" s="52"/>
      <c r="F296" s="53"/>
      <c r="G296" s="59">
        <v>196</v>
      </c>
      <c r="H296" s="60"/>
      <c r="I296" s="61">
        <v>62</v>
      </c>
      <c r="J296" s="60"/>
      <c r="K296" s="59">
        <v>7</v>
      </c>
      <c r="L296" s="62"/>
      <c r="M296" s="59"/>
      <c r="N296" s="60"/>
      <c r="O296" s="36">
        <f>SUM(F296:N296)</f>
        <v>265</v>
      </c>
      <c r="P296" s="37">
        <f>(F296*$F$3)+(G296*$G$3)+(H296*$H$3)+(I296*$I$3)+(J296*$J$3)+(K296*$K$3)+(L296*$L$3)+(M296*$M$3)+(N296*$N$3)</f>
        <v>87</v>
      </c>
    </row>
    <row r="297" spans="1:16" s="30" customFormat="1" ht="11.25" customHeight="1">
      <c r="A297" s="1"/>
      <c r="B297" s="58"/>
      <c r="C297" s="51"/>
      <c r="D297" s="52"/>
      <c r="E297" s="52"/>
      <c r="F297" s="53"/>
      <c r="G297" s="59"/>
      <c r="H297" s="60"/>
      <c r="I297" s="61"/>
      <c r="J297" s="60"/>
      <c r="K297" s="59"/>
      <c r="L297" s="62"/>
      <c r="M297" s="59"/>
      <c r="N297" s="60"/>
      <c r="O297" s="36">
        <f>SUM(F297:N297)</f>
        <v>0</v>
      </c>
      <c r="P297" s="37">
        <f>(F297*$F$3)+(G297*$G$3)+(H297*$H$3)+(I297*$I$3)+(J297*$J$3)+(K297*$K$3)+(L297*$L$3)+(M297*$M$3)+(N297*$N$3)</f>
        <v>0</v>
      </c>
    </row>
    <row r="298" spans="1:16" ht="12" thickBot="1">
      <c r="A298" s="38"/>
      <c r="B298" s="39" t="s">
        <v>21</v>
      </c>
      <c r="C298" s="39">
        <f t="shared" ref="C298:P298" si="50">SUM(C296:C297)</f>
        <v>0</v>
      </c>
      <c r="D298" s="39">
        <f t="shared" si="50"/>
        <v>0</v>
      </c>
      <c r="E298" s="39">
        <f t="shared" si="50"/>
        <v>0</v>
      </c>
      <c r="F298" s="39">
        <f t="shared" si="50"/>
        <v>0</v>
      </c>
      <c r="G298" s="43">
        <f t="shared" si="50"/>
        <v>196</v>
      </c>
      <c r="H298" s="43">
        <f t="shared" si="50"/>
        <v>0</v>
      </c>
      <c r="I298" s="43">
        <f t="shared" si="50"/>
        <v>62</v>
      </c>
      <c r="J298" s="43">
        <f t="shared" si="50"/>
        <v>0</v>
      </c>
      <c r="K298" s="43">
        <f t="shared" si="50"/>
        <v>7</v>
      </c>
      <c r="L298" s="43">
        <f t="shared" si="50"/>
        <v>0</v>
      </c>
      <c r="M298" s="43">
        <f t="shared" si="50"/>
        <v>0</v>
      </c>
      <c r="N298" s="43">
        <f t="shared" si="50"/>
        <v>0</v>
      </c>
      <c r="O298" s="44">
        <f t="shared" si="50"/>
        <v>265</v>
      </c>
      <c r="P298" s="45">
        <f t="shared" si="50"/>
        <v>87</v>
      </c>
    </row>
    <row r="299" spans="1:16" ht="11.25" customHeight="1">
      <c r="A299" s="38"/>
      <c r="B299" s="54"/>
      <c r="C299" s="54"/>
      <c r="D299" s="54"/>
      <c r="E299" s="54"/>
      <c r="F299" s="54"/>
      <c r="G299" s="55"/>
      <c r="H299" s="55"/>
      <c r="I299" s="55"/>
      <c r="J299" s="55"/>
      <c r="K299" s="55"/>
      <c r="L299" s="55"/>
      <c r="M299" s="55"/>
      <c r="N299" s="55"/>
      <c r="O299" s="56"/>
      <c r="P299" s="57"/>
    </row>
    <row r="300" spans="1:16" ht="11.25" customHeight="1">
      <c r="B300" s="46"/>
      <c r="C300" s="46"/>
      <c r="D300" s="46"/>
      <c r="E300" s="46"/>
      <c r="F300" s="46"/>
      <c r="G300" s="46"/>
      <c r="H300" s="46"/>
      <c r="I300" s="46"/>
      <c r="J300" s="46"/>
      <c r="K300" s="46"/>
      <c r="L300" s="46"/>
      <c r="M300" s="46"/>
      <c r="N300" s="46"/>
      <c r="O300" s="46"/>
      <c r="P300" s="46"/>
    </row>
    <row r="301" spans="1:16" ht="12" thickBot="1">
      <c r="B301" s="33" t="s">
        <v>69</v>
      </c>
      <c r="C301" s="33"/>
      <c r="D301" s="33"/>
      <c r="E301" s="33"/>
      <c r="F301" s="34"/>
      <c r="G301" s="34"/>
      <c r="H301" s="34"/>
      <c r="I301" s="34"/>
      <c r="J301" s="34"/>
      <c r="K301" s="34"/>
      <c r="L301" s="34"/>
      <c r="M301" s="34"/>
      <c r="N301" s="34"/>
      <c r="O301" s="35"/>
      <c r="P301" s="35"/>
    </row>
    <row r="302" spans="1:16" s="30" customFormat="1">
      <c r="A302" s="1"/>
      <c r="B302" s="58" t="s">
        <v>239</v>
      </c>
      <c r="C302" s="51"/>
      <c r="D302" s="52"/>
      <c r="E302" s="52"/>
      <c r="F302" s="53"/>
      <c r="G302" s="59">
        <v>591</v>
      </c>
      <c r="H302" s="60"/>
      <c r="I302" s="61">
        <v>82</v>
      </c>
      <c r="J302" s="60"/>
      <c r="K302" s="59">
        <v>154</v>
      </c>
      <c r="L302" s="62"/>
      <c r="M302" s="59"/>
      <c r="N302" s="60">
        <v>20</v>
      </c>
      <c r="O302" s="36">
        <f>SUM(F302:N302)</f>
        <v>847</v>
      </c>
      <c r="P302" s="37">
        <f>(F302*$F$3)+(G302*$G$3)+(H302*$H$3)+(I302*$I$3)+(J302*$J$3)+(K302*$K$3)+(L302*$L$3)+(M302*$M$3)+(N302*$N$3)</f>
        <v>382.75</v>
      </c>
    </row>
    <row r="303" spans="1:16" s="30" customFormat="1">
      <c r="A303" s="1"/>
      <c r="B303" s="58"/>
      <c r="C303" s="51"/>
      <c r="D303" s="52"/>
      <c r="E303" s="52"/>
      <c r="F303" s="53"/>
      <c r="G303" s="59"/>
      <c r="H303" s="60"/>
      <c r="I303" s="61"/>
      <c r="J303" s="60"/>
      <c r="K303" s="59"/>
      <c r="L303" s="62"/>
      <c r="M303" s="59"/>
      <c r="N303" s="60"/>
      <c r="O303" s="36">
        <f>SUM(F303:N303)</f>
        <v>0</v>
      </c>
      <c r="P303" s="37">
        <f>(F303*$F$3)+(G303*$G$3)+(H303*$H$3)+(I303*$I$3)+(J303*$J$3)+(K303*$K$3)+(L303*$L$3)+(M303*$M$3)+(N303*$N$3)</f>
        <v>0</v>
      </c>
    </row>
    <row r="304" spans="1:16" s="30" customFormat="1">
      <c r="A304" s="1"/>
      <c r="B304" s="58"/>
      <c r="C304" s="51"/>
      <c r="D304" s="52"/>
      <c r="E304" s="52"/>
      <c r="F304" s="53"/>
      <c r="G304" s="59"/>
      <c r="H304" s="60"/>
      <c r="I304" s="61"/>
      <c r="J304" s="60"/>
      <c r="K304" s="59"/>
      <c r="L304" s="62"/>
      <c r="M304" s="59"/>
      <c r="N304" s="60"/>
      <c r="O304" s="36">
        <f>SUM(F304:N304)</f>
        <v>0</v>
      </c>
      <c r="P304" s="37">
        <f>(F304*$F$3)+(G304*$G$3)+(H304*$H$3)+(I304*$I$3)+(J304*$J$3)+(K304*$K$3)+(L304*$L$3)+(M304*$M$3)+(N304*$N$3)</f>
        <v>0</v>
      </c>
    </row>
    <row r="305" spans="1:16" ht="12" thickBot="1">
      <c r="A305" s="38"/>
      <c r="B305" s="39" t="s">
        <v>21</v>
      </c>
      <c r="C305" s="39">
        <f t="shared" ref="C305:O305" si="51">SUM(C302:C304)</f>
        <v>0</v>
      </c>
      <c r="D305" s="39">
        <f t="shared" si="51"/>
        <v>0</v>
      </c>
      <c r="E305" s="39">
        <f t="shared" si="51"/>
        <v>0</v>
      </c>
      <c r="F305" s="39">
        <f t="shared" si="51"/>
        <v>0</v>
      </c>
      <c r="G305" s="43">
        <f t="shared" si="51"/>
        <v>591</v>
      </c>
      <c r="H305" s="43">
        <f t="shared" si="51"/>
        <v>0</v>
      </c>
      <c r="I305" s="43">
        <f t="shared" si="51"/>
        <v>82</v>
      </c>
      <c r="J305" s="43">
        <f t="shared" si="51"/>
        <v>0</v>
      </c>
      <c r="K305" s="43">
        <f t="shared" si="51"/>
        <v>154</v>
      </c>
      <c r="L305" s="43">
        <f t="shared" si="51"/>
        <v>0</v>
      </c>
      <c r="M305" s="43">
        <f t="shared" si="51"/>
        <v>0</v>
      </c>
      <c r="N305" s="43">
        <f t="shared" si="51"/>
        <v>20</v>
      </c>
      <c r="O305" s="44">
        <f t="shared" si="51"/>
        <v>847</v>
      </c>
      <c r="P305" s="45">
        <f>SUM(P302:P304)</f>
        <v>382.75</v>
      </c>
    </row>
    <row r="306" spans="1:16" ht="12.75">
      <c r="B306" s="2"/>
      <c r="C306" s="2"/>
      <c r="D306" s="2"/>
      <c r="E306" s="2"/>
      <c r="F306" s="47"/>
      <c r="G306" s="47"/>
      <c r="H306" s="47"/>
      <c r="I306" s="47"/>
      <c r="J306" s="47"/>
      <c r="K306" s="47"/>
      <c r="L306" s="47"/>
      <c r="M306" s="47"/>
      <c r="N306" s="47"/>
      <c r="O306" s="2"/>
      <c r="P306" s="2"/>
    </row>
    <row r="307" spans="1:16">
      <c r="M307" s="48" t="s">
        <v>21</v>
      </c>
      <c r="O307" s="49">
        <f>O305+O298+O292+O286+O251+O226+O220+O183+O177+O165+O154+O44+O10</f>
        <v>81529</v>
      </c>
      <c r="P307" s="50">
        <f>P305+P298+P292+P286+P251+P226+P220+P183+P177+P165+P154+P44+P10</f>
        <v>34588.200000000004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110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347</v>
      </c>
      <c r="C9" s="63"/>
      <c r="D9" s="52"/>
      <c r="E9" s="52"/>
      <c r="F9" s="53"/>
      <c r="G9" s="59"/>
      <c r="H9" s="60"/>
      <c r="I9" s="61"/>
      <c r="J9" s="60"/>
      <c r="K9" s="59">
        <v>150</v>
      </c>
      <c r="L9" s="62"/>
      <c r="M9" s="59"/>
      <c r="N9" s="60"/>
      <c r="O9" s="36">
        <f t="shared" ref="O9:O14" si="0">SUM(F9:N9)</f>
        <v>150</v>
      </c>
      <c r="P9" s="37">
        <f t="shared" ref="P9:P14" si="1">(F9*$F$5)+(G9*$G$5)+(H9*$H$5)+(I9*$I$5)+(J9*$J$5)+(K9*$K$5)+(L9*$L$5)+(M9*$M$5)+(N9*$N$5)</f>
        <v>150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38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150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150</v>
      </c>
      <c r="P15" s="39">
        <f t="shared" si="2"/>
        <v>150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1"/>
      <c r="N19" s="121"/>
      <c r="O19" s="121"/>
      <c r="P19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J23" sqref="J2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65</v>
      </c>
    </row>
    <row r="3" spans="1:16" ht="12.75">
      <c r="B3" s="2" t="s">
        <v>110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71</v>
      </c>
      <c r="C9" s="108"/>
      <c r="D9" s="100"/>
      <c r="E9" s="100"/>
      <c r="F9" s="123">
        <v>40</v>
      </c>
      <c r="G9" s="124">
        <v>35</v>
      </c>
      <c r="H9" s="125">
        <v>1</v>
      </c>
      <c r="I9" s="104">
        <v>6</v>
      </c>
      <c r="J9" s="125"/>
      <c r="K9" s="124"/>
      <c r="L9" s="105">
        <v>3</v>
      </c>
      <c r="M9" s="124"/>
      <c r="N9" s="125">
        <v>119</v>
      </c>
      <c r="O9" s="106">
        <f t="shared" ref="O9:O11" si="0">SUM(F9:N9)</f>
        <v>204</v>
      </c>
      <c r="P9" s="107">
        <f t="shared" ref="P9:P11" si="1">(F9*$F$5)+(G9*$G$5)+(H9*$H$5)+(I9*$I$5)+(J9*$J$5)+(K9*$K$5)+(L9*$L$5)+(M9*$M$5)+(N9*$N$5)</f>
        <v>257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40</v>
      </c>
      <c r="G12" s="109">
        <f t="shared" si="2"/>
        <v>35</v>
      </c>
      <c r="H12" s="109">
        <f t="shared" si="2"/>
        <v>1</v>
      </c>
      <c r="I12" s="109">
        <f t="shared" si="2"/>
        <v>6</v>
      </c>
      <c r="J12" s="109">
        <f t="shared" si="2"/>
        <v>0</v>
      </c>
      <c r="K12" s="109">
        <f t="shared" si="2"/>
        <v>0</v>
      </c>
      <c r="L12" s="109">
        <f t="shared" si="2"/>
        <v>3</v>
      </c>
      <c r="M12" s="109">
        <f t="shared" si="2"/>
        <v>0</v>
      </c>
      <c r="N12" s="109">
        <f t="shared" si="2"/>
        <v>119</v>
      </c>
      <c r="O12" s="109">
        <f t="shared" si="2"/>
        <v>204</v>
      </c>
      <c r="P12" s="109">
        <f t="shared" si="2"/>
        <v>257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D25" sqref="D25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75</v>
      </c>
      <c r="B4" s="76">
        <f>SUM('Burkina Faso'!O11)</f>
        <v>5</v>
      </c>
      <c r="C4" s="148">
        <f>SUM('Burkina Faso'!P11)</f>
        <v>5.5</v>
      </c>
    </row>
    <row r="5" spans="1:3" ht="15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5">
      <c r="A6" s="75" t="s">
        <v>73</v>
      </c>
      <c r="B6" s="76">
        <f>SUM('Ivory Coast'!O14)</f>
        <v>35</v>
      </c>
      <c r="C6" s="148">
        <f>SUM('Ivory Coast'!P14)</f>
        <v>50.25</v>
      </c>
    </row>
    <row r="7" spans="1:3" ht="15">
      <c r="A7" s="75" t="s">
        <v>26</v>
      </c>
      <c r="B7" s="76">
        <f>SUM(Kenya!O38)</f>
        <v>20133</v>
      </c>
      <c r="C7" s="148">
        <f>SUM(Kenya!P38)</f>
        <v>14246.85</v>
      </c>
    </row>
    <row r="8" spans="1:3" ht="15" hidden="1">
      <c r="A8" s="76" t="s">
        <v>81</v>
      </c>
      <c r="B8" s="147">
        <f>SUM(Malawi!O11)</f>
        <v>0</v>
      </c>
      <c r="C8" s="148">
        <f>SUM(Malawi!P11)</f>
        <v>0</v>
      </c>
    </row>
    <row r="9" spans="1:3" ht="15">
      <c r="A9" s="76" t="s">
        <v>27</v>
      </c>
      <c r="B9" s="147">
        <f>SUM(Mauritius!O34)</f>
        <v>5676</v>
      </c>
      <c r="C9" s="148">
        <f>SUM(Mauritius!P34)</f>
        <v>3381.25</v>
      </c>
    </row>
    <row r="10" spans="1:3" ht="15" hidden="1">
      <c r="A10" s="76" t="s">
        <v>36</v>
      </c>
      <c r="B10" s="147">
        <f>SUM(Nigeria!O76)</f>
        <v>0</v>
      </c>
      <c r="C10" s="148">
        <f>SUM(Nigeria!P76)</f>
        <v>0</v>
      </c>
    </row>
    <row r="11" spans="1:3" ht="15">
      <c r="A11" s="76" t="s">
        <v>28</v>
      </c>
      <c r="B11" s="147">
        <f>SUM('South Africa'!O307)</f>
        <v>81529</v>
      </c>
      <c r="C11" s="148">
        <f>SUM('South Africa'!P307)</f>
        <v>34588.200000000004</v>
      </c>
    </row>
    <row r="12" spans="1:3" ht="15">
      <c r="A12" s="76" t="s">
        <v>41</v>
      </c>
      <c r="B12" s="76">
        <f>SUM(Togo!O15)</f>
        <v>150</v>
      </c>
      <c r="C12" s="148">
        <f>SUM(Togo!P15)</f>
        <v>150</v>
      </c>
    </row>
    <row r="13" spans="1:3" ht="15">
      <c r="A13" s="76" t="s">
        <v>68</v>
      </c>
      <c r="B13" s="76">
        <f>SUM(Zambia!O12)</f>
        <v>204</v>
      </c>
      <c r="C13" s="148">
        <f>SUM(Zambia!P12)</f>
        <v>257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107732</v>
      </c>
      <c r="C15" s="149">
        <f>SUM(C4:C14)</f>
        <v>52679.05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Burkina Faso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2018-01-24T11:03:55Z</dcterms:modified>
</cp:coreProperties>
</file>