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5130" yWindow="1755" windowWidth="10230" windowHeight="6060" tabRatio="799" activeTab="10"/>
  </bookViews>
  <sheets>
    <sheet name="Burkina Faso" sheetId="11" r:id="rId1"/>
    <sheet name="Democratic Republic of Congo" sheetId="16" r:id="rId2"/>
    <sheet name="Ivory Coast" sheetId="14" r:id="rId3"/>
    <sheet name="Kenya" sheetId="10" r:id="rId4"/>
    <sheet name="Malawi" sheetId="20" r:id="rId5"/>
    <sheet name="Mauritius" sheetId="8" r:id="rId6"/>
    <sheet name="Nigeria" sheetId="18" state="hidden" r:id="rId7"/>
    <sheet name="South Africa" sheetId="19" r:id="rId8"/>
    <sheet name="Togo" sheetId="12" r:id="rId9"/>
    <sheet name="Zambia" sheetId="17" r:id="rId10"/>
    <sheet name="Summary" sheetId="4" r:id="rId11"/>
  </sheets>
  <externalReferences>
    <externalReference r:id="rId12"/>
    <externalReference r:id="rId13"/>
  </externalReferences>
  <definedNames>
    <definedName name="Excel_BuiltIn_Print_Area_1" localSheetId="1">[1]Malawi!#REF!</definedName>
    <definedName name="Excel_BuiltIn_Print_Area_1" localSheetId="2">[1]Malawi!#REF!</definedName>
    <definedName name="Excel_BuiltIn_Print_Area_1" localSheetId="4">[1]Malawi!#REF!</definedName>
    <definedName name="Excel_BuiltIn_Print_Area_1" localSheetId="5">[1]Malawi!#REF!</definedName>
    <definedName name="Excel_BuiltIn_Print_Area_1" localSheetId="6">[1]Malawi!#REF!</definedName>
    <definedName name="Excel_BuiltIn_Print_Area_1" localSheetId="10">[2]Malawi!#REF!</definedName>
    <definedName name="Excel_BuiltIn_Print_Area_1" localSheetId="9">[1]Malawi!#REF!</definedName>
    <definedName name="Excel_BuiltIn_Print_Area_1">[1]Malawi!#REF!</definedName>
    <definedName name="_xlnm.Print_Area" localSheetId="5">Mauritius!#REF!</definedName>
    <definedName name="_xlnm.Print_Area" localSheetId="6">Nigeria!#REF!</definedName>
    <definedName name="_xlnm.Print_Area" localSheetId="7">'South Africa'!#REF!</definedName>
    <definedName name="_xlnm.Print_Area" localSheetId="8">Togo!#REF!</definedName>
  </definedNames>
  <calcPr calcId="145621"/>
</workbook>
</file>

<file path=xl/calcChain.xml><?xml version="1.0" encoding="utf-8"?>
<calcChain xmlns="http://schemas.openxmlformats.org/spreadsheetml/2006/main">
  <c r="C8" i="4" l="1"/>
  <c r="B8" i="4"/>
  <c r="N11" i="20"/>
  <c r="M11" i="20"/>
  <c r="L11" i="20"/>
  <c r="K11" i="20"/>
  <c r="J11" i="20"/>
  <c r="I11" i="20"/>
  <c r="H11" i="20"/>
  <c r="G11" i="20"/>
  <c r="F11" i="20"/>
  <c r="E11" i="20"/>
  <c r="D11" i="20"/>
  <c r="C11" i="20"/>
  <c r="P9" i="20"/>
  <c r="P11" i="20" s="1"/>
  <c r="O9" i="20"/>
  <c r="O11" i="20" s="1"/>
  <c r="N321" i="19"/>
  <c r="M321" i="19"/>
  <c r="L321" i="19"/>
  <c r="K321" i="19"/>
  <c r="J321" i="19"/>
  <c r="I321" i="19"/>
  <c r="H321" i="19"/>
  <c r="G321" i="19"/>
  <c r="F321" i="19"/>
  <c r="E321" i="19"/>
  <c r="D321" i="19"/>
  <c r="C321" i="19"/>
  <c r="P320" i="19"/>
  <c r="O320" i="19"/>
  <c r="P319" i="19"/>
  <c r="O319" i="19"/>
  <c r="P318" i="19"/>
  <c r="O318" i="19"/>
  <c r="P317" i="19"/>
  <c r="O317" i="19"/>
  <c r="P316" i="19"/>
  <c r="O316" i="19"/>
  <c r="P315" i="19"/>
  <c r="O315" i="19"/>
  <c r="P314" i="19"/>
  <c r="O314" i="19"/>
  <c r="P313" i="19"/>
  <c r="O313" i="19"/>
  <c r="P312" i="19"/>
  <c r="O312" i="19"/>
  <c r="P311" i="19"/>
  <c r="O311" i="19"/>
  <c r="P310" i="19"/>
  <c r="O310" i="19"/>
  <c r="P309" i="19"/>
  <c r="O309" i="19"/>
  <c r="P308" i="19"/>
  <c r="O308" i="19"/>
  <c r="P307" i="19"/>
  <c r="O307" i="19"/>
  <c r="P306" i="19"/>
  <c r="O306" i="19"/>
  <c r="P305" i="19"/>
  <c r="O305" i="19"/>
  <c r="P304" i="19"/>
  <c r="O304" i="19"/>
  <c r="P303" i="19"/>
  <c r="O303" i="19"/>
  <c r="P302" i="19"/>
  <c r="O302" i="19"/>
  <c r="P301" i="19"/>
  <c r="O301" i="19"/>
  <c r="P300" i="19"/>
  <c r="O300" i="19"/>
  <c r="P299" i="19"/>
  <c r="O299" i="19"/>
  <c r="P298" i="19"/>
  <c r="O298" i="19"/>
  <c r="P297" i="19"/>
  <c r="O297" i="19"/>
  <c r="P321" i="19" l="1"/>
  <c r="O321" i="19"/>
  <c r="P169" i="19"/>
  <c r="O169" i="19"/>
  <c r="P168" i="19"/>
  <c r="O168" i="19"/>
  <c r="P167" i="19"/>
  <c r="O167" i="19"/>
  <c r="N173" i="19"/>
  <c r="M173" i="19"/>
  <c r="L173" i="19"/>
  <c r="K173" i="19"/>
  <c r="J173" i="19"/>
  <c r="I173" i="19"/>
  <c r="H173" i="19"/>
  <c r="G173" i="19"/>
  <c r="F173" i="19"/>
  <c r="E173" i="19"/>
  <c r="D173" i="19"/>
  <c r="C173" i="19"/>
  <c r="P172" i="19"/>
  <c r="O172" i="19"/>
  <c r="P171" i="19"/>
  <c r="O171" i="19"/>
  <c r="P170" i="19"/>
  <c r="O170" i="19"/>
  <c r="P166" i="19"/>
  <c r="O166" i="19"/>
  <c r="P165" i="19"/>
  <c r="O165" i="19"/>
  <c r="P164" i="19"/>
  <c r="O164" i="19"/>
  <c r="P163" i="19"/>
  <c r="O163" i="19"/>
  <c r="P268" i="19"/>
  <c r="O268" i="19"/>
  <c r="P267" i="19"/>
  <c r="O267" i="19"/>
  <c r="P266" i="19"/>
  <c r="O266" i="19"/>
  <c r="P265" i="19"/>
  <c r="O265" i="19"/>
  <c r="P264" i="19"/>
  <c r="O264" i="19"/>
  <c r="P263" i="19"/>
  <c r="O263" i="19"/>
  <c r="P262" i="19"/>
  <c r="O262" i="19"/>
  <c r="P261" i="19"/>
  <c r="O261" i="19"/>
  <c r="P260" i="19"/>
  <c r="O260" i="19"/>
  <c r="P259" i="19"/>
  <c r="O259" i="19"/>
  <c r="P258" i="19"/>
  <c r="O258" i="19"/>
  <c r="P257" i="19"/>
  <c r="O257" i="19"/>
  <c r="P256" i="19"/>
  <c r="O256" i="19"/>
  <c r="P255" i="19"/>
  <c r="O255" i="19"/>
  <c r="P254" i="19"/>
  <c r="O254" i="19"/>
  <c r="P253" i="19"/>
  <c r="O253" i="19"/>
  <c r="P252" i="19"/>
  <c r="O252" i="19"/>
  <c r="P251" i="19"/>
  <c r="O251" i="19"/>
  <c r="P250" i="19"/>
  <c r="O250" i="19"/>
  <c r="P249" i="19"/>
  <c r="O249" i="19"/>
  <c r="P248" i="19"/>
  <c r="O248" i="19"/>
  <c r="P247" i="19"/>
  <c r="O247" i="19"/>
  <c r="P246" i="19"/>
  <c r="O246" i="19"/>
  <c r="P245" i="19"/>
  <c r="O245" i="19"/>
  <c r="P244" i="19"/>
  <c r="O244" i="19"/>
  <c r="P243" i="19"/>
  <c r="O243" i="19"/>
  <c r="P284" i="19"/>
  <c r="O284" i="19"/>
  <c r="P283" i="19"/>
  <c r="O283" i="19"/>
  <c r="P282" i="19"/>
  <c r="O282" i="19"/>
  <c r="P281" i="19"/>
  <c r="O281" i="19"/>
  <c r="P280" i="19"/>
  <c r="O280" i="19"/>
  <c r="P279" i="19"/>
  <c r="O279" i="19"/>
  <c r="P278" i="19"/>
  <c r="O278" i="19"/>
  <c r="P277" i="19"/>
  <c r="O277" i="19"/>
  <c r="P276" i="19"/>
  <c r="O276" i="19"/>
  <c r="P275" i="19"/>
  <c r="O275" i="19"/>
  <c r="P274" i="19"/>
  <c r="O274" i="19"/>
  <c r="P273" i="19"/>
  <c r="O273" i="19"/>
  <c r="P272" i="19"/>
  <c r="O272" i="19"/>
  <c r="P271" i="19"/>
  <c r="O271" i="19"/>
  <c r="P270" i="19"/>
  <c r="O270" i="19"/>
  <c r="P269" i="19"/>
  <c r="O269" i="19"/>
  <c r="P242" i="19"/>
  <c r="O242" i="19"/>
  <c r="P241" i="19"/>
  <c r="O241" i="19"/>
  <c r="P240" i="19"/>
  <c r="O240" i="19"/>
  <c r="P239" i="19"/>
  <c r="O239" i="19"/>
  <c r="N286" i="19"/>
  <c r="M286" i="19"/>
  <c r="L286" i="19"/>
  <c r="K286" i="19"/>
  <c r="J286" i="19"/>
  <c r="I286" i="19"/>
  <c r="H286" i="19"/>
  <c r="G286" i="19"/>
  <c r="F286" i="19"/>
  <c r="E286" i="19"/>
  <c r="D286" i="19"/>
  <c r="C286" i="19"/>
  <c r="P285" i="19"/>
  <c r="O285" i="19"/>
  <c r="P238" i="19"/>
  <c r="O238" i="19"/>
  <c r="P237" i="19"/>
  <c r="O237" i="19"/>
  <c r="P236" i="19"/>
  <c r="O236" i="19"/>
  <c r="P235" i="19"/>
  <c r="O235" i="19"/>
  <c r="P234" i="19"/>
  <c r="O234" i="19"/>
  <c r="P233" i="19"/>
  <c r="O233" i="19"/>
  <c r="P232" i="19"/>
  <c r="O232" i="19"/>
  <c r="P231" i="19"/>
  <c r="O231" i="19"/>
  <c r="P230" i="19"/>
  <c r="O230" i="19"/>
  <c r="P229" i="19"/>
  <c r="O229" i="19"/>
  <c r="P228" i="19"/>
  <c r="O228" i="19"/>
  <c r="P227" i="19"/>
  <c r="O227" i="19"/>
  <c r="P226" i="19"/>
  <c r="O226" i="19"/>
  <c r="P225" i="19"/>
  <c r="O225" i="19"/>
  <c r="P224" i="19"/>
  <c r="O224" i="19"/>
  <c r="P223" i="19"/>
  <c r="O223" i="19"/>
  <c r="P222" i="19"/>
  <c r="O222" i="19"/>
  <c r="P221" i="19"/>
  <c r="O221" i="19"/>
  <c r="P220" i="19"/>
  <c r="O220" i="19"/>
  <c r="P219" i="19"/>
  <c r="O219" i="19"/>
  <c r="P218" i="19"/>
  <c r="O218" i="19"/>
  <c r="P217" i="19"/>
  <c r="O217" i="19"/>
  <c r="P216" i="19"/>
  <c r="O216" i="19"/>
  <c r="O173" i="19" l="1"/>
  <c r="P173" i="19"/>
  <c r="O286" i="19"/>
  <c r="P286" i="19"/>
  <c r="N148" i="19"/>
  <c r="M148" i="19"/>
  <c r="L148" i="19"/>
  <c r="K148" i="19"/>
  <c r="J148" i="19"/>
  <c r="H148" i="19"/>
  <c r="G148" i="19"/>
  <c r="F148" i="19"/>
  <c r="E148" i="19"/>
  <c r="D148" i="19"/>
  <c r="C148" i="19"/>
  <c r="P101" i="19"/>
  <c r="O101" i="19"/>
  <c r="P100" i="19"/>
  <c r="O100" i="19"/>
  <c r="P99" i="19"/>
  <c r="O99" i="19"/>
  <c r="P98" i="19"/>
  <c r="O98" i="19"/>
  <c r="P97" i="19"/>
  <c r="O97" i="19"/>
  <c r="P96" i="19"/>
  <c r="O96" i="19"/>
  <c r="P95" i="19"/>
  <c r="O95" i="19"/>
  <c r="P94" i="19"/>
  <c r="O94" i="19"/>
  <c r="P93" i="19"/>
  <c r="O93" i="19"/>
  <c r="P92" i="19"/>
  <c r="O92" i="19"/>
  <c r="P91" i="19"/>
  <c r="O91" i="19"/>
  <c r="P90" i="19"/>
  <c r="O90" i="19"/>
  <c r="P89" i="19"/>
  <c r="O89" i="19"/>
  <c r="P88" i="19"/>
  <c r="O88" i="19"/>
  <c r="P87" i="19"/>
  <c r="O87" i="19"/>
  <c r="P86" i="19"/>
  <c r="O86" i="19"/>
  <c r="P85" i="19"/>
  <c r="O85" i="19"/>
  <c r="P84" i="19"/>
  <c r="O84" i="19"/>
  <c r="P83" i="19"/>
  <c r="O83" i="19"/>
  <c r="P82" i="19"/>
  <c r="O82" i="19"/>
  <c r="P81" i="19"/>
  <c r="O81" i="19"/>
  <c r="P80" i="19"/>
  <c r="O80" i="19"/>
  <c r="P79" i="19"/>
  <c r="O79" i="19"/>
  <c r="P78" i="19"/>
  <c r="O78" i="19"/>
  <c r="P77" i="19"/>
  <c r="O77" i="19"/>
  <c r="P76" i="19"/>
  <c r="O76" i="19"/>
  <c r="P75" i="19"/>
  <c r="O75" i="19"/>
  <c r="P74" i="19"/>
  <c r="O74" i="19"/>
  <c r="P73" i="19"/>
  <c r="O73" i="19"/>
  <c r="P72" i="19"/>
  <c r="O72" i="19"/>
  <c r="P33" i="8"/>
  <c r="O33" i="8"/>
  <c r="P32" i="8"/>
  <c r="O32" i="8"/>
  <c r="P31" i="8"/>
  <c r="O31" i="8"/>
  <c r="P30" i="8"/>
  <c r="O30" i="8"/>
  <c r="P29" i="8"/>
  <c r="O29" i="8"/>
  <c r="P28" i="8"/>
  <c r="O28" i="8"/>
  <c r="P27" i="8"/>
  <c r="O27" i="8"/>
  <c r="P26" i="8"/>
  <c r="O26" i="8"/>
  <c r="P25" i="8"/>
  <c r="O25" i="8"/>
  <c r="P24" i="8"/>
  <c r="O24" i="8"/>
  <c r="P23" i="8"/>
  <c r="O23" i="8"/>
  <c r="P22" i="8"/>
  <c r="O22" i="8"/>
  <c r="P21" i="8"/>
  <c r="O21" i="8"/>
  <c r="N179" i="19" l="1"/>
  <c r="M179" i="19"/>
  <c r="L179" i="19"/>
  <c r="K179" i="19"/>
  <c r="J179" i="19"/>
  <c r="I179" i="19"/>
  <c r="H179" i="19"/>
  <c r="G179" i="19"/>
  <c r="F179" i="19"/>
  <c r="E179" i="19"/>
  <c r="P177" i="19"/>
  <c r="O177" i="19"/>
  <c r="N327" i="19" l="1"/>
  <c r="M327" i="19"/>
  <c r="L327" i="19"/>
  <c r="K327" i="19"/>
  <c r="J327" i="19"/>
  <c r="I327" i="19"/>
  <c r="H327" i="19"/>
  <c r="G327" i="19"/>
  <c r="F327" i="19"/>
  <c r="E327" i="19"/>
  <c r="D327" i="19"/>
  <c r="C327" i="19"/>
  <c r="P326" i="19"/>
  <c r="O326" i="19"/>
  <c r="P325" i="19"/>
  <c r="O325" i="19"/>
  <c r="P21" i="19"/>
  <c r="O21" i="19"/>
  <c r="P20" i="19"/>
  <c r="O20" i="19"/>
  <c r="P19" i="19"/>
  <c r="O19" i="19"/>
  <c r="P18" i="19"/>
  <c r="O18" i="19"/>
  <c r="P17" i="19"/>
  <c r="O17" i="19"/>
  <c r="P16" i="19"/>
  <c r="O16" i="19"/>
  <c r="P15" i="19"/>
  <c r="O15" i="19"/>
  <c r="O327" i="19" l="1"/>
  <c r="P327" i="19"/>
  <c r="P196" i="19"/>
  <c r="O196" i="19"/>
  <c r="P195" i="19"/>
  <c r="O195" i="19"/>
  <c r="P194" i="19"/>
  <c r="O194" i="19"/>
  <c r="P193" i="19"/>
  <c r="O193" i="19"/>
  <c r="P192" i="19"/>
  <c r="O192" i="19"/>
  <c r="P204" i="19"/>
  <c r="O204" i="19"/>
  <c r="P203" i="19"/>
  <c r="O203" i="19"/>
  <c r="P202" i="19"/>
  <c r="O202" i="19"/>
  <c r="P201" i="19"/>
  <c r="O201" i="19"/>
  <c r="P200" i="19"/>
  <c r="O200" i="19"/>
  <c r="P199" i="19"/>
  <c r="O199" i="19"/>
  <c r="P198" i="19"/>
  <c r="O198" i="19"/>
  <c r="P197" i="19"/>
  <c r="O197" i="19"/>
  <c r="P187" i="19"/>
  <c r="O187" i="19"/>
  <c r="P186" i="19"/>
  <c r="O186" i="19"/>
  <c r="P185" i="19"/>
  <c r="O185" i="19"/>
  <c r="P184" i="19"/>
  <c r="O184" i="19"/>
  <c r="P189" i="19"/>
  <c r="O189" i="19"/>
  <c r="P188" i="19"/>
  <c r="O188" i="19"/>
  <c r="P190" i="19"/>
  <c r="O190" i="19"/>
  <c r="P191" i="19"/>
  <c r="O191" i="19"/>
  <c r="P9" i="16" l="1"/>
  <c r="O9" i="16"/>
  <c r="P11" i="12" l="1"/>
  <c r="O11" i="12"/>
  <c r="P10" i="12"/>
  <c r="O10" i="12"/>
  <c r="P12" i="12"/>
  <c r="O12" i="12"/>
  <c r="N334" i="19"/>
  <c r="M334" i="19"/>
  <c r="L334" i="19"/>
  <c r="K334" i="19"/>
  <c r="J334" i="19"/>
  <c r="I334" i="19"/>
  <c r="H334" i="19"/>
  <c r="G334" i="19"/>
  <c r="F334" i="19"/>
  <c r="E334" i="19"/>
  <c r="D334" i="19"/>
  <c r="C334" i="19"/>
  <c r="P333" i="19"/>
  <c r="O333" i="19"/>
  <c r="P332" i="19"/>
  <c r="O332" i="19"/>
  <c r="P331" i="19"/>
  <c r="O331" i="19"/>
  <c r="N293" i="19"/>
  <c r="M293" i="19"/>
  <c r="L293" i="19"/>
  <c r="K293" i="19"/>
  <c r="J293" i="19"/>
  <c r="I293" i="19"/>
  <c r="H293" i="19"/>
  <c r="G293" i="19"/>
  <c r="F293" i="19"/>
  <c r="E293" i="19"/>
  <c r="D293" i="19"/>
  <c r="C293" i="19"/>
  <c r="P292" i="19"/>
  <c r="O292" i="19"/>
  <c r="P291" i="19"/>
  <c r="O291" i="19"/>
  <c r="P290" i="19"/>
  <c r="O290" i="19"/>
  <c r="N212" i="19"/>
  <c r="M212" i="19"/>
  <c r="L212" i="19"/>
  <c r="K212" i="19"/>
  <c r="J212" i="19"/>
  <c r="I212" i="19"/>
  <c r="H212" i="19"/>
  <c r="G212" i="19"/>
  <c r="F212" i="19"/>
  <c r="E212" i="19"/>
  <c r="D212" i="19"/>
  <c r="C212" i="19"/>
  <c r="P211" i="19"/>
  <c r="O211" i="19"/>
  <c r="P210" i="19"/>
  <c r="O210" i="19"/>
  <c r="N206" i="19"/>
  <c r="M206" i="19"/>
  <c r="L206" i="19"/>
  <c r="K206" i="19"/>
  <c r="J206" i="19"/>
  <c r="I206" i="19"/>
  <c r="H206" i="19"/>
  <c r="G206" i="19"/>
  <c r="F206" i="19"/>
  <c r="E206" i="19"/>
  <c r="D206" i="19"/>
  <c r="C206" i="19"/>
  <c r="P205" i="19"/>
  <c r="O205" i="19"/>
  <c r="P183" i="19"/>
  <c r="O183" i="19"/>
  <c r="D179" i="19"/>
  <c r="C179" i="19"/>
  <c r="P178" i="19"/>
  <c r="P179" i="19" s="1"/>
  <c r="O178" i="19"/>
  <c r="O179" i="19" s="1"/>
  <c r="N159" i="19"/>
  <c r="M159" i="19"/>
  <c r="L159" i="19"/>
  <c r="K159" i="19"/>
  <c r="J159" i="19"/>
  <c r="I159" i="19"/>
  <c r="H159" i="19"/>
  <c r="G159" i="19"/>
  <c r="F159" i="19"/>
  <c r="E159" i="19"/>
  <c r="D159" i="19"/>
  <c r="C159" i="19"/>
  <c r="P158" i="19"/>
  <c r="O158" i="19"/>
  <c r="P157" i="19"/>
  <c r="O157" i="19"/>
  <c r="P156" i="19"/>
  <c r="O156" i="19"/>
  <c r="P155" i="19"/>
  <c r="O155" i="19"/>
  <c r="P154" i="19"/>
  <c r="O154" i="19"/>
  <c r="P153" i="19"/>
  <c r="O153" i="19"/>
  <c r="P152" i="19"/>
  <c r="O152" i="19"/>
  <c r="I148" i="19"/>
  <c r="P147" i="19"/>
  <c r="O147" i="19"/>
  <c r="P146" i="19"/>
  <c r="O146" i="19"/>
  <c r="P145" i="19"/>
  <c r="O145" i="19"/>
  <c r="P144" i="19"/>
  <c r="O144" i="19"/>
  <c r="P143" i="19"/>
  <c r="O143" i="19"/>
  <c r="P142" i="19"/>
  <c r="O142" i="19"/>
  <c r="P141" i="19"/>
  <c r="O141" i="19"/>
  <c r="P140" i="19"/>
  <c r="O140" i="19"/>
  <c r="P139" i="19"/>
  <c r="O139" i="19"/>
  <c r="P138" i="19"/>
  <c r="O138" i="19"/>
  <c r="P137" i="19"/>
  <c r="O137" i="19"/>
  <c r="P136" i="19"/>
  <c r="O136" i="19"/>
  <c r="P135" i="19"/>
  <c r="O135" i="19"/>
  <c r="P134" i="19"/>
  <c r="O134" i="19"/>
  <c r="P133" i="19"/>
  <c r="O133" i="19"/>
  <c r="P132" i="19"/>
  <c r="O132" i="19"/>
  <c r="P131" i="19"/>
  <c r="O131" i="19"/>
  <c r="P130" i="19"/>
  <c r="O130" i="19"/>
  <c r="P129" i="19"/>
  <c r="O129" i="19"/>
  <c r="P128" i="19"/>
  <c r="O128" i="19"/>
  <c r="P127" i="19"/>
  <c r="O127" i="19"/>
  <c r="P126" i="19"/>
  <c r="O126" i="19"/>
  <c r="P125" i="19"/>
  <c r="O125" i="19"/>
  <c r="P124" i="19"/>
  <c r="O124" i="19"/>
  <c r="P123" i="19"/>
  <c r="O123" i="19"/>
  <c r="P122" i="19"/>
  <c r="O122" i="19"/>
  <c r="P121" i="19"/>
  <c r="O121" i="19"/>
  <c r="P120" i="19"/>
  <c r="O120" i="19"/>
  <c r="P119" i="19"/>
  <c r="O119" i="19"/>
  <c r="P118" i="19"/>
  <c r="O118" i="19"/>
  <c r="P117" i="19"/>
  <c r="O117" i="19"/>
  <c r="P116" i="19"/>
  <c r="O116" i="19"/>
  <c r="P115" i="19"/>
  <c r="O115" i="19"/>
  <c r="P114" i="19"/>
  <c r="O114" i="19"/>
  <c r="P113" i="19"/>
  <c r="O113" i="19"/>
  <c r="P112" i="19"/>
  <c r="O112" i="19"/>
  <c r="P111" i="19"/>
  <c r="O111" i="19"/>
  <c r="P110" i="19"/>
  <c r="O110" i="19"/>
  <c r="P109" i="19"/>
  <c r="O109" i="19"/>
  <c r="P108" i="19"/>
  <c r="O108" i="19"/>
  <c r="P107" i="19"/>
  <c r="O107" i="19"/>
  <c r="P106" i="19"/>
  <c r="O106" i="19"/>
  <c r="P105" i="19"/>
  <c r="O105" i="19"/>
  <c r="P104" i="19"/>
  <c r="O104" i="19"/>
  <c r="P103" i="19"/>
  <c r="O103" i="19"/>
  <c r="P102" i="19"/>
  <c r="O102" i="19"/>
  <c r="P71" i="19"/>
  <c r="O71" i="19"/>
  <c r="P70" i="19"/>
  <c r="O70" i="19"/>
  <c r="P69" i="19"/>
  <c r="O69" i="19"/>
  <c r="P68" i="19"/>
  <c r="O68" i="19"/>
  <c r="P67" i="19"/>
  <c r="O67" i="19"/>
  <c r="P66" i="19"/>
  <c r="O66" i="19"/>
  <c r="P65" i="19"/>
  <c r="O65" i="19"/>
  <c r="P64" i="19"/>
  <c r="O64" i="19"/>
  <c r="P63" i="19"/>
  <c r="O63" i="19"/>
  <c r="P62" i="19"/>
  <c r="O62" i="19"/>
  <c r="P61" i="19"/>
  <c r="O61" i="19"/>
  <c r="P60" i="19"/>
  <c r="O60" i="19"/>
  <c r="P59" i="19"/>
  <c r="O59" i="19"/>
  <c r="P58" i="19"/>
  <c r="O58" i="19"/>
  <c r="P57" i="19"/>
  <c r="O57" i="19"/>
  <c r="P56" i="19"/>
  <c r="O56" i="19"/>
  <c r="P55" i="19"/>
  <c r="O55" i="19"/>
  <c r="P54" i="19"/>
  <c r="O54" i="19"/>
  <c r="P53" i="19"/>
  <c r="O53" i="19"/>
  <c r="P52" i="19"/>
  <c r="O52" i="19"/>
  <c r="P51" i="19"/>
  <c r="O51" i="19"/>
  <c r="P50" i="19"/>
  <c r="O50" i="19"/>
  <c r="P49" i="19"/>
  <c r="O49" i="19"/>
  <c r="P48" i="19"/>
  <c r="O48" i="19"/>
  <c r="P47" i="19"/>
  <c r="O47" i="19"/>
  <c r="P46" i="19"/>
  <c r="O46" i="19"/>
  <c r="P45" i="19"/>
  <c r="O45" i="19"/>
  <c r="P44" i="19"/>
  <c r="O44" i="19"/>
  <c r="P43" i="19"/>
  <c r="O43" i="19"/>
  <c r="P42" i="19"/>
  <c r="O42" i="19"/>
  <c r="P41" i="19"/>
  <c r="O41" i="19"/>
  <c r="N37" i="19"/>
  <c r="M37" i="19"/>
  <c r="L37" i="19"/>
  <c r="K37" i="19"/>
  <c r="J37" i="19"/>
  <c r="I37" i="19"/>
  <c r="H37" i="19"/>
  <c r="G37" i="19"/>
  <c r="F37" i="19"/>
  <c r="E37" i="19"/>
  <c r="D37" i="19"/>
  <c r="C37" i="19"/>
  <c r="P36" i="19"/>
  <c r="O36" i="19"/>
  <c r="P35" i="19"/>
  <c r="O35" i="19"/>
  <c r="P34" i="19"/>
  <c r="O34" i="19"/>
  <c r="P33" i="19"/>
  <c r="O33" i="19"/>
  <c r="P32" i="19"/>
  <c r="O32" i="19"/>
  <c r="P31" i="19"/>
  <c r="O31" i="19"/>
  <c r="P30" i="19"/>
  <c r="O30" i="19"/>
  <c r="P29" i="19"/>
  <c r="O29" i="19"/>
  <c r="P28" i="19"/>
  <c r="O28" i="19"/>
  <c r="P27" i="19"/>
  <c r="O27" i="19"/>
  <c r="P26" i="19"/>
  <c r="O26" i="19"/>
  <c r="P25" i="19"/>
  <c r="O25" i="19"/>
  <c r="P24" i="19"/>
  <c r="O24" i="19"/>
  <c r="P23" i="19"/>
  <c r="O23" i="19"/>
  <c r="P22" i="19"/>
  <c r="O22" i="19"/>
  <c r="P14" i="19"/>
  <c r="O14" i="19"/>
  <c r="P13" i="19"/>
  <c r="O13" i="19"/>
  <c r="P12" i="19"/>
  <c r="O12" i="19"/>
  <c r="P11" i="19"/>
  <c r="O11" i="19"/>
  <c r="P10" i="19"/>
  <c r="O10" i="19"/>
  <c r="P9" i="19"/>
  <c r="O9" i="19"/>
  <c r="P8" i="19"/>
  <c r="O8" i="19"/>
  <c r="P7" i="19"/>
  <c r="O7" i="19"/>
  <c r="O7" i="18"/>
  <c r="O22" i="18"/>
  <c r="P7" i="18"/>
  <c r="O8" i="18"/>
  <c r="P8" i="18"/>
  <c r="O9" i="18"/>
  <c r="P9" i="18"/>
  <c r="O10" i="18"/>
  <c r="P10" i="18"/>
  <c r="O11" i="18"/>
  <c r="P11" i="18"/>
  <c r="O12" i="18"/>
  <c r="P12" i="18"/>
  <c r="O13" i="18"/>
  <c r="P13" i="18"/>
  <c r="O14" i="18"/>
  <c r="P14" i="18"/>
  <c r="O15" i="18"/>
  <c r="P15" i="18"/>
  <c r="O16" i="18"/>
  <c r="P16" i="18"/>
  <c r="O17" i="18"/>
  <c r="P17" i="18"/>
  <c r="O18" i="18"/>
  <c r="P18" i="18"/>
  <c r="O19" i="18"/>
  <c r="P19" i="18"/>
  <c r="O20" i="18"/>
  <c r="P20" i="18"/>
  <c r="O21" i="18"/>
  <c r="P21" i="18"/>
  <c r="C22" i="18"/>
  <c r="D22" i="18"/>
  <c r="E22" i="18"/>
  <c r="F22" i="18"/>
  <c r="G22" i="18"/>
  <c r="H22" i="18"/>
  <c r="I22" i="18"/>
  <c r="J22" i="18"/>
  <c r="K22" i="18"/>
  <c r="L22" i="18"/>
  <c r="M22" i="18"/>
  <c r="N22" i="18"/>
  <c r="P22" i="18"/>
  <c r="O26" i="18"/>
  <c r="P26" i="18"/>
  <c r="O27" i="18"/>
  <c r="O44" i="18"/>
  <c r="O76" i="18"/>
  <c r="B10" i="4" s="1"/>
  <c r="P27" i="18"/>
  <c r="O28" i="18"/>
  <c r="P28" i="18"/>
  <c r="O29" i="18"/>
  <c r="P29" i="18"/>
  <c r="O30" i="18"/>
  <c r="P30" i="18"/>
  <c r="O31" i="18"/>
  <c r="P31" i="18"/>
  <c r="O32" i="18"/>
  <c r="P32" i="18"/>
  <c r="O33" i="18"/>
  <c r="P33" i="18"/>
  <c r="O34" i="18"/>
  <c r="P34" i="18"/>
  <c r="O35" i="18"/>
  <c r="P35" i="18"/>
  <c r="O36" i="18"/>
  <c r="P36" i="18"/>
  <c r="O37" i="18"/>
  <c r="P37" i="18"/>
  <c r="O38" i="18"/>
  <c r="P38" i="18"/>
  <c r="O39" i="18"/>
  <c r="P39" i="18"/>
  <c r="O40" i="18"/>
  <c r="P40" i="18"/>
  <c r="O41" i="18"/>
  <c r="P41" i="18"/>
  <c r="O42" i="18"/>
  <c r="P42" i="18"/>
  <c r="O43" i="18"/>
  <c r="P43" i="18"/>
  <c r="C44" i="18"/>
  <c r="D44" i="18"/>
  <c r="E44" i="18"/>
  <c r="F44" i="18"/>
  <c r="G44" i="18"/>
  <c r="H44" i="18"/>
  <c r="I44" i="18"/>
  <c r="J44" i="18"/>
  <c r="K44" i="18"/>
  <c r="L44" i="18"/>
  <c r="M44" i="18"/>
  <c r="N44" i="18"/>
  <c r="O48" i="18"/>
  <c r="P48" i="18"/>
  <c r="P72" i="18"/>
  <c r="P76" i="18" s="1"/>
  <c r="C10" i="4" s="1"/>
  <c r="O49" i="18"/>
  <c r="P49" i="18"/>
  <c r="O50" i="18"/>
  <c r="P50" i="18"/>
  <c r="O51" i="18"/>
  <c r="P51" i="18"/>
  <c r="O52" i="18"/>
  <c r="P52" i="18"/>
  <c r="O53" i="18"/>
  <c r="P53" i="18"/>
  <c r="O54" i="18"/>
  <c r="P54" i="18"/>
  <c r="O55" i="18"/>
  <c r="P55" i="18"/>
  <c r="O56" i="18"/>
  <c r="P56" i="18"/>
  <c r="O57" i="18"/>
  <c r="P57" i="18"/>
  <c r="O58" i="18"/>
  <c r="P58" i="18"/>
  <c r="O59" i="18"/>
  <c r="P59" i="18"/>
  <c r="O60" i="18"/>
  <c r="P60" i="18"/>
  <c r="O61" i="18"/>
  <c r="P61" i="18"/>
  <c r="O62" i="18"/>
  <c r="P62" i="18"/>
  <c r="O63" i="18"/>
  <c r="P63" i="18"/>
  <c r="O64" i="18"/>
  <c r="P64" i="18"/>
  <c r="O65" i="18"/>
  <c r="P65" i="18"/>
  <c r="O66" i="18"/>
  <c r="P66" i="18"/>
  <c r="O67" i="18"/>
  <c r="P67" i="18"/>
  <c r="O68" i="18"/>
  <c r="P68" i="18"/>
  <c r="O69" i="18"/>
  <c r="P69" i="18"/>
  <c r="O70" i="18"/>
  <c r="P70" i="18"/>
  <c r="O71" i="18"/>
  <c r="P71" i="18"/>
  <c r="C72" i="18"/>
  <c r="D72" i="18"/>
  <c r="E72" i="18"/>
  <c r="F72" i="18"/>
  <c r="G72" i="18"/>
  <c r="H72" i="18"/>
  <c r="I72" i="18"/>
  <c r="J72" i="18"/>
  <c r="K72" i="18"/>
  <c r="L72" i="18"/>
  <c r="M72" i="18"/>
  <c r="N72" i="18"/>
  <c r="P18" i="16"/>
  <c r="C5" i="4" s="1"/>
  <c r="O10" i="17"/>
  <c r="P10" i="17"/>
  <c r="N12" i="17"/>
  <c r="M12" i="17"/>
  <c r="L12" i="17"/>
  <c r="K12" i="17"/>
  <c r="J12" i="17"/>
  <c r="I12" i="17"/>
  <c r="H12" i="17"/>
  <c r="G12" i="17"/>
  <c r="F12" i="17"/>
  <c r="E12" i="17"/>
  <c r="D12" i="17"/>
  <c r="C12" i="17"/>
  <c r="P11" i="17"/>
  <c r="O11" i="17"/>
  <c r="P9" i="17"/>
  <c r="O9" i="17"/>
  <c r="G39" i="8"/>
  <c r="P37" i="8"/>
  <c r="O37" i="8"/>
  <c r="P35" i="8"/>
  <c r="O35" i="8"/>
  <c r="P34" i="8"/>
  <c r="O34" i="8"/>
  <c r="P20" i="8"/>
  <c r="O20" i="8"/>
  <c r="P19" i="8"/>
  <c r="O19" i="8"/>
  <c r="P18" i="8"/>
  <c r="O18" i="8"/>
  <c r="P17" i="8"/>
  <c r="O17" i="8"/>
  <c r="P16" i="8"/>
  <c r="O16" i="8"/>
  <c r="P15" i="8"/>
  <c r="O15" i="8"/>
  <c r="P14" i="8"/>
  <c r="O14" i="8"/>
  <c r="P13" i="8"/>
  <c r="O13" i="8"/>
  <c r="P12" i="8"/>
  <c r="O12" i="8"/>
  <c r="P11" i="8"/>
  <c r="O11" i="8"/>
  <c r="P10" i="8"/>
  <c r="O10" i="8"/>
  <c r="P9" i="8"/>
  <c r="O9" i="8"/>
  <c r="P8" i="8"/>
  <c r="O8" i="8"/>
  <c r="N22" i="10"/>
  <c r="M22" i="10"/>
  <c r="L22" i="10"/>
  <c r="K22" i="10"/>
  <c r="J22" i="10"/>
  <c r="I22" i="10"/>
  <c r="H22" i="10"/>
  <c r="G22" i="10"/>
  <c r="F22" i="10"/>
  <c r="E22" i="10"/>
  <c r="D22" i="10"/>
  <c r="C22" i="10"/>
  <c r="N36" i="10"/>
  <c r="M36" i="10"/>
  <c r="L36" i="10"/>
  <c r="K36" i="10"/>
  <c r="J36" i="10"/>
  <c r="I36" i="10"/>
  <c r="H36" i="10"/>
  <c r="G36" i="10"/>
  <c r="F36" i="10"/>
  <c r="E36" i="10"/>
  <c r="D36" i="10"/>
  <c r="C36" i="10"/>
  <c r="P35" i="10"/>
  <c r="P34" i="10"/>
  <c r="O34" i="10"/>
  <c r="P33" i="10"/>
  <c r="O33" i="10"/>
  <c r="P32" i="10"/>
  <c r="O32" i="10"/>
  <c r="P19" i="10"/>
  <c r="O19" i="10"/>
  <c r="P18" i="10"/>
  <c r="O18" i="10"/>
  <c r="P17" i="10"/>
  <c r="O17" i="10"/>
  <c r="P16" i="10"/>
  <c r="O16" i="10"/>
  <c r="P15" i="10"/>
  <c r="O15" i="10"/>
  <c r="P14" i="10"/>
  <c r="O14" i="10"/>
  <c r="P13" i="10"/>
  <c r="O13" i="10"/>
  <c r="P12" i="10"/>
  <c r="O12" i="10"/>
  <c r="P11" i="10"/>
  <c r="O11" i="10"/>
  <c r="P10" i="10"/>
  <c r="O10" i="10"/>
  <c r="P21" i="10"/>
  <c r="O21" i="10"/>
  <c r="P20" i="10"/>
  <c r="O20" i="10"/>
  <c r="N18" i="16"/>
  <c r="M18" i="16"/>
  <c r="L18" i="16"/>
  <c r="K18" i="16"/>
  <c r="J18" i="16"/>
  <c r="I18" i="16"/>
  <c r="H18" i="16"/>
  <c r="G18" i="16"/>
  <c r="F18" i="16"/>
  <c r="E18" i="16"/>
  <c r="D18" i="16"/>
  <c r="C18" i="16"/>
  <c r="P17" i="16"/>
  <c r="O17" i="16"/>
  <c r="P16" i="16"/>
  <c r="O16" i="16"/>
  <c r="P15" i="16"/>
  <c r="O15" i="16"/>
  <c r="P14" i="16"/>
  <c r="O14" i="16"/>
  <c r="P13" i="16"/>
  <c r="O13" i="16"/>
  <c r="P12" i="16"/>
  <c r="O12" i="16"/>
  <c r="P11" i="16"/>
  <c r="O11" i="16"/>
  <c r="P10" i="16"/>
  <c r="O10" i="16"/>
  <c r="O18" i="16"/>
  <c r="B5" i="4" s="1"/>
  <c r="P12" i="14"/>
  <c r="O12" i="14"/>
  <c r="P11" i="14"/>
  <c r="O11" i="14"/>
  <c r="P13" i="14"/>
  <c r="O13" i="14"/>
  <c r="N14" i="14"/>
  <c r="M14" i="14"/>
  <c r="L14" i="14"/>
  <c r="K14" i="14"/>
  <c r="J14" i="14"/>
  <c r="I14" i="14"/>
  <c r="H14" i="14"/>
  <c r="G14" i="14"/>
  <c r="F14" i="14"/>
  <c r="E14" i="14"/>
  <c r="D14" i="14"/>
  <c r="C14" i="14"/>
  <c r="P10" i="14"/>
  <c r="O10" i="14"/>
  <c r="P9" i="14"/>
  <c r="O9" i="14"/>
  <c r="P36" i="8"/>
  <c r="O36" i="8"/>
  <c r="P38" i="8"/>
  <c r="O38" i="8"/>
  <c r="O9" i="12"/>
  <c r="P9" i="12"/>
  <c r="P15" i="12" s="1"/>
  <c r="C12" i="4" s="1"/>
  <c r="O13" i="12"/>
  <c r="P13" i="12"/>
  <c r="O14" i="12"/>
  <c r="P14" i="12"/>
  <c r="C15" i="12"/>
  <c r="D15" i="12"/>
  <c r="E15" i="12"/>
  <c r="F15" i="12"/>
  <c r="G15" i="12"/>
  <c r="H15" i="12"/>
  <c r="I15" i="12"/>
  <c r="J15" i="12"/>
  <c r="K15" i="12"/>
  <c r="L15" i="12"/>
  <c r="M15" i="12"/>
  <c r="N15" i="12"/>
  <c r="P9" i="10"/>
  <c r="N28" i="10"/>
  <c r="M28" i="10"/>
  <c r="L28" i="10"/>
  <c r="K28" i="10"/>
  <c r="J28" i="10"/>
  <c r="I28" i="10"/>
  <c r="H28" i="10"/>
  <c r="G28" i="10"/>
  <c r="F28" i="10"/>
  <c r="E28" i="10"/>
  <c r="D28" i="10"/>
  <c r="C28" i="10"/>
  <c r="P27" i="10"/>
  <c r="O27" i="10"/>
  <c r="P26" i="10"/>
  <c r="P28" i="10" s="1"/>
  <c r="O26" i="10"/>
  <c r="O28" i="10" s="1"/>
  <c r="O9" i="10"/>
  <c r="N11" i="11"/>
  <c r="M11" i="11"/>
  <c r="L11" i="11"/>
  <c r="K11" i="11"/>
  <c r="J11" i="11"/>
  <c r="I11" i="11"/>
  <c r="H11" i="11"/>
  <c r="G11" i="11"/>
  <c r="F11" i="11"/>
  <c r="E11" i="11"/>
  <c r="D11" i="11"/>
  <c r="C11" i="11"/>
  <c r="P10" i="11"/>
  <c r="O10" i="11"/>
  <c r="P9" i="11"/>
  <c r="O9" i="11"/>
  <c r="N46" i="8"/>
  <c r="M46" i="8"/>
  <c r="L46" i="8"/>
  <c r="K46" i="8"/>
  <c r="J46" i="8"/>
  <c r="I46" i="8"/>
  <c r="H46" i="8"/>
  <c r="G46" i="8"/>
  <c r="F46" i="8"/>
  <c r="E46" i="8"/>
  <c r="D46" i="8"/>
  <c r="C46" i="8"/>
  <c r="P45" i="8"/>
  <c r="O45" i="8"/>
  <c r="P44" i="8"/>
  <c r="O44" i="8"/>
  <c r="P43" i="8"/>
  <c r="O43" i="8"/>
  <c r="N39" i="8"/>
  <c r="M39" i="8"/>
  <c r="L39" i="8"/>
  <c r="K39" i="8"/>
  <c r="J39" i="8"/>
  <c r="I39" i="8"/>
  <c r="H39" i="8"/>
  <c r="F39" i="8"/>
  <c r="E39" i="8"/>
  <c r="D39" i="8"/>
  <c r="C39" i="8"/>
  <c r="P7" i="8"/>
  <c r="O7" i="8"/>
  <c r="O72" i="18"/>
  <c r="P44" i="18"/>
  <c r="P206" i="19" l="1"/>
  <c r="P159" i="19"/>
  <c r="O206" i="19"/>
  <c r="O212" i="19"/>
  <c r="O293" i="19"/>
  <c r="O334" i="19"/>
  <c r="P212" i="19"/>
  <c r="P293" i="19"/>
  <c r="P46" i="8"/>
  <c r="P49" i="8" s="1"/>
  <c r="C9" i="4" s="1"/>
  <c r="O12" i="17"/>
  <c r="B13" i="4" s="1"/>
  <c r="P12" i="17"/>
  <c r="C13" i="4" s="1"/>
  <c r="P14" i="14"/>
  <c r="C6" i="4" s="1"/>
  <c r="O14" i="14"/>
  <c r="B6" i="4" s="1"/>
  <c r="O15" i="12"/>
  <c r="B12" i="4" s="1"/>
  <c r="O36" i="10"/>
  <c r="P36" i="10"/>
  <c r="O22" i="10"/>
  <c r="O38" i="10" s="1"/>
  <c r="B7" i="4" s="1"/>
  <c r="P22" i="10"/>
  <c r="P38" i="10" s="1"/>
  <c r="C7" i="4" s="1"/>
  <c r="O39" i="8"/>
  <c r="P39" i="8"/>
  <c r="O46" i="8"/>
  <c r="O159" i="19"/>
  <c r="O148" i="19"/>
  <c r="P334" i="19"/>
  <c r="P37" i="19"/>
  <c r="P148" i="19"/>
  <c r="O37" i="19"/>
  <c r="O11" i="11"/>
  <c r="B4" i="4" s="1"/>
  <c r="P11" i="11"/>
  <c r="C4" i="4" s="1"/>
  <c r="P336" i="19" l="1"/>
  <c r="O336" i="19"/>
  <c r="B11" i="4"/>
  <c r="C11" i="4"/>
  <c r="C15" i="4" s="1"/>
  <c r="O49" i="8"/>
  <c r="B9" i="4" s="1"/>
  <c r="B15" i="4" l="1"/>
</calcChain>
</file>

<file path=xl/sharedStrings.xml><?xml version="1.0" encoding="utf-8"?>
<sst xmlns="http://schemas.openxmlformats.org/spreadsheetml/2006/main" count="611" uniqueCount="389">
  <si>
    <t>BTG Sub</t>
  </si>
  <si>
    <t>CC Set</t>
  </si>
  <si>
    <t>SB Set</t>
  </si>
  <si>
    <t>Mag.</t>
  </si>
  <si>
    <t>Small Books</t>
  </si>
  <si>
    <t>Medium Books</t>
  </si>
  <si>
    <t>Big Books</t>
  </si>
  <si>
    <t>Maha-Books</t>
  </si>
  <si>
    <t>DEVOTEES</t>
  </si>
  <si>
    <t>M1</t>
  </si>
  <si>
    <t>S1</t>
  </si>
  <si>
    <t>H1</t>
  </si>
  <si>
    <t>S2</t>
  </si>
  <si>
    <t>H2</t>
  </si>
  <si>
    <t>S3</t>
  </si>
  <si>
    <t>H3</t>
  </si>
  <si>
    <t>S4</t>
  </si>
  <si>
    <t>H4</t>
  </si>
  <si>
    <t>T/BKS</t>
  </si>
  <si>
    <t>Points</t>
  </si>
  <si>
    <t>ISKCON CAPE TOWN</t>
  </si>
  <si>
    <t>TOTAL</t>
  </si>
  <si>
    <t>ISKCON DURBAN</t>
  </si>
  <si>
    <t>ISKCON MAFIKENG</t>
  </si>
  <si>
    <t>Books:</t>
  </si>
  <si>
    <t>Points:</t>
  </si>
  <si>
    <t>Kenya</t>
  </si>
  <si>
    <t>Mauritius</t>
  </si>
  <si>
    <t>South Africa</t>
  </si>
  <si>
    <t>Total:</t>
  </si>
  <si>
    <t>ISKCON MPUMALANGA</t>
  </si>
  <si>
    <t xml:space="preserve">ISKCON Bon Accueil Mauritius     Sri Sri Krsna Balaram Mandir </t>
  </si>
  <si>
    <t>ISKCON Phoenix  Sri Sri Radha Gokulananda Mandir</t>
  </si>
  <si>
    <t>mag</t>
  </si>
  <si>
    <t>TEMPLE: Nairobi</t>
  </si>
  <si>
    <t>Sri Sri Radha Bankebihari</t>
  </si>
  <si>
    <t>Country</t>
  </si>
  <si>
    <t>DRC</t>
  </si>
  <si>
    <t>Nigeria</t>
  </si>
  <si>
    <t>Temple Cumulative Scores</t>
  </si>
  <si>
    <t>Iskcon Nairobi</t>
  </si>
  <si>
    <t>Iskcon Kisumu</t>
  </si>
  <si>
    <t>Iskcon Mombassa</t>
  </si>
  <si>
    <t>Togo</t>
  </si>
  <si>
    <t>MONTH: January 2015</t>
  </si>
  <si>
    <t>ISKCON PORT HARCOURT</t>
  </si>
  <si>
    <t>Interfaith Programme</t>
  </si>
  <si>
    <t>Kavikarnapura, Devarishi and Beenu</t>
  </si>
  <si>
    <t>Rasa Sindhu Dasa</t>
  </si>
  <si>
    <t>Murari Dasa</t>
  </si>
  <si>
    <t>Acintya Rupa Dasa</t>
  </si>
  <si>
    <t>Harinama Party</t>
  </si>
  <si>
    <t>Tribuvanatha dasa</t>
  </si>
  <si>
    <t>Kavikarnapura and Beenu</t>
  </si>
  <si>
    <t>Kavikarnapura and Tribuvanatha dasa</t>
  </si>
  <si>
    <t>Kavikarnapura dasa</t>
  </si>
  <si>
    <t>Gaura Gopala Dasa</t>
  </si>
  <si>
    <t>Devarishi dasa</t>
  </si>
  <si>
    <t>Ganga Dasa</t>
  </si>
  <si>
    <t>Benson</t>
  </si>
  <si>
    <t xml:space="preserve">Beenu </t>
  </si>
  <si>
    <t>Balabhadra Dasa</t>
  </si>
  <si>
    <t>Beach Programme</t>
  </si>
  <si>
    <t>Bhakta Arthur and Tribhuvanatha</t>
  </si>
  <si>
    <t>ISKCON LAGOS</t>
  </si>
  <si>
    <t>ISKCON BENIN CITY</t>
  </si>
  <si>
    <t>ISKCON MIDRAND</t>
  </si>
  <si>
    <t>ISKCON PIETERMARITZBURG</t>
  </si>
  <si>
    <t>TEMPLE: Zambia</t>
  </si>
  <si>
    <t>TEMPLE: Kinshasa</t>
  </si>
  <si>
    <t>TEMPLE: Togo</t>
  </si>
  <si>
    <t>Zambia</t>
  </si>
  <si>
    <t>ISKCON STELLENBOSCH</t>
  </si>
  <si>
    <t xml:space="preserve">Bhakta Roland </t>
  </si>
  <si>
    <t>Gopi Jivana Das</t>
  </si>
  <si>
    <t>MONTH: December 2016</t>
  </si>
  <si>
    <t>BTG team</t>
  </si>
  <si>
    <t>Ashita and Vivek Hargovan</t>
  </si>
  <si>
    <t>Bhavisha Naran</t>
  </si>
  <si>
    <t>Ciksoli devi dasi</t>
  </si>
  <si>
    <t>Damodar das</t>
  </si>
  <si>
    <t>Govardhanastakam das</t>
  </si>
  <si>
    <t>Luthaar Naidoo</t>
  </si>
  <si>
    <t>Navie Naidoo</t>
  </si>
  <si>
    <t>Purnendu Krishna das</t>
  </si>
  <si>
    <t>Radhe Shyam das</t>
  </si>
  <si>
    <t>Radhakund devi dasi</t>
  </si>
  <si>
    <t>Radhika Kripa devi dasi</t>
  </si>
  <si>
    <t>Raj Prabhu</t>
  </si>
  <si>
    <t xml:space="preserve">Ron and team </t>
  </si>
  <si>
    <t>Ruwendran Nagahraj</t>
  </si>
  <si>
    <t>Sashnee Singh</t>
  </si>
  <si>
    <t>Sandhir Sewparsadh</t>
  </si>
  <si>
    <t>Sholto Kanni</t>
  </si>
  <si>
    <t xml:space="preserve">Sunder Ram das </t>
  </si>
  <si>
    <t>Surendra Singh Bundela</t>
  </si>
  <si>
    <t>Sonali Singh</t>
  </si>
  <si>
    <t>Vyanan Prabhu</t>
  </si>
  <si>
    <t>Brhat Mrdanga</t>
  </si>
  <si>
    <t>Cit Sukhananda</t>
  </si>
  <si>
    <t>Bhakta Dale</t>
  </si>
  <si>
    <t>Bhaktin Dee</t>
  </si>
  <si>
    <t>Bhakta Devon</t>
  </si>
  <si>
    <t>Gopa Kumara Dasa</t>
  </si>
  <si>
    <t>Bhakta Guelord</t>
  </si>
  <si>
    <t>Bhakta Hylton</t>
  </si>
  <si>
    <t>Jyotirmoy Dasa</t>
  </si>
  <si>
    <t>Karuna Kishori dd</t>
  </si>
  <si>
    <t>Bhakti Kevin</t>
  </si>
  <si>
    <t>Murari Gupta das</t>
  </si>
  <si>
    <t>Bhakta Reggie</t>
  </si>
  <si>
    <t>Bhakta Sakhile</t>
  </si>
  <si>
    <t>Bhkatin Saraswati</t>
  </si>
  <si>
    <t>Bhakta Thando</t>
  </si>
  <si>
    <t>Bhaktin Thembi</t>
  </si>
  <si>
    <t>Vasanti Devi Dasi</t>
  </si>
  <si>
    <t>Vishaka Priya dd</t>
  </si>
  <si>
    <t>Vraja Krsna Dasa</t>
  </si>
  <si>
    <t>Bhakta Jason</t>
  </si>
  <si>
    <t>Atmadarshini dd</t>
  </si>
  <si>
    <t>Vraja Vilasini dd</t>
  </si>
  <si>
    <t>Syamananda Krsna das</t>
  </si>
  <si>
    <t>Jaya Gaura das</t>
  </si>
  <si>
    <t>Medhavi das</t>
  </si>
  <si>
    <t>Gopi Jivana</t>
  </si>
  <si>
    <t>Govardhan Sila dasa</t>
  </si>
  <si>
    <t>ISKCON PRETORIA</t>
  </si>
  <si>
    <t>Radhe Shyam youth group</t>
  </si>
  <si>
    <t>Jayadeva Dasa</t>
  </si>
  <si>
    <t>Satyabhama/Vinata/Akuti/P.Priya</t>
  </si>
  <si>
    <t>Harinaam Ananda team</t>
  </si>
  <si>
    <t>Pr Raghunatha das</t>
  </si>
  <si>
    <t>Bhakti Vedanta College</t>
  </si>
  <si>
    <t>Vrajesvari dd</t>
  </si>
  <si>
    <t>Sarvakanti dd</t>
  </si>
  <si>
    <t>Hari Puja dd</t>
  </si>
  <si>
    <t>Bhaktin Ruma</t>
  </si>
  <si>
    <t>Pr Ravi/Suchitra dd</t>
  </si>
  <si>
    <t>Bhaktin Ranee Vedita</t>
  </si>
  <si>
    <t>Pr Harideva das</t>
  </si>
  <si>
    <t>Pr Kris Govind</t>
  </si>
  <si>
    <t>Rose Belle Preaching Center</t>
  </si>
  <si>
    <t>Pr Mahajana das</t>
  </si>
  <si>
    <t>Pr Vidura das</t>
  </si>
  <si>
    <t>Pr Gokuleswar das</t>
  </si>
  <si>
    <t>Pr Panch Tattva das</t>
  </si>
  <si>
    <t>Pr Prahlada das</t>
  </si>
  <si>
    <t>Glen Park Nama Hatta</t>
  </si>
  <si>
    <t>Folk</t>
  </si>
  <si>
    <t>Subhasini dd</t>
  </si>
  <si>
    <t>Pr Ashish</t>
  </si>
  <si>
    <t>Pr Vibhishana das</t>
  </si>
  <si>
    <t>Pr Ajay Caitanya das</t>
  </si>
  <si>
    <t>Pr Man Mohan das</t>
  </si>
  <si>
    <t>Vraja Sakhi dd</t>
  </si>
  <si>
    <t>Bhudevi dd</t>
  </si>
  <si>
    <t>Mt Seebaluck</t>
  </si>
  <si>
    <t>Cumulative Scores</t>
  </si>
  <si>
    <t>Vibhu Caitanya Das</t>
  </si>
  <si>
    <t>Krishna Prema Nama Hatta</t>
  </si>
  <si>
    <t>Brahmacari Ashram Team</t>
  </si>
  <si>
    <t>Prabhupada Anugas Team</t>
  </si>
  <si>
    <t>Bhakti Nilaya Das</t>
  </si>
  <si>
    <t>Jahnava Dasis Team</t>
  </si>
  <si>
    <t>Book Counter</t>
  </si>
  <si>
    <t>Srila Prabhupada Prema Nama Hatta</t>
  </si>
  <si>
    <t>Nitai Pada Kamala Team</t>
  </si>
  <si>
    <t>Nikunja Seva Dasi</t>
  </si>
  <si>
    <t>Btg Office</t>
  </si>
  <si>
    <t>Weekly Sankirtan Festival Team</t>
  </si>
  <si>
    <t>Super Sunday Sankirtan Team</t>
  </si>
  <si>
    <t>Yamunangi &amp; Family</t>
  </si>
  <si>
    <t>Harichandan Das</t>
  </si>
  <si>
    <t>Smita Krsna Das</t>
  </si>
  <si>
    <t>Vasudha Dd</t>
  </si>
  <si>
    <t>Krishna Charan Das</t>
  </si>
  <si>
    <t>Govindas Restaurant</t>
  </si>
  <si>
    <t>Seva Kunj Das</t>
  </si>
  <si>
    <t>Preisha Singh &amp; Suran Jugroop</t>
  </si>
  <si>
    <t>Merumala Dd &amp; Tamohara Das</t>
  </si>
  <si>
    <t>Clare Estate Nama Hatta</t>
  </si>
  <si>
    <t>Jai Sacinandan Das</t>
  </si>
  <si>
    <t>Sri Mukunda Das &amp; Sarikeswari Dd</t>
  </si>
  <si>
    <t>Gaurangi"S</t>
  </si>
  <si>
    <t>Radha Dasi</t>
  </si>
  <si>
    <t>Kanu Thakur Das &amp; Madan Mohini Dd</t>
  </si>
  <si>
    <t>Gillitts Nama Hatta</t>
  </si>
  <si>
    <t>Vrajaraj Das</t>
  </si>
  <si>
    <t>Radha Giridhari Dad</t>
  </si>
  <si>
    <t>Sudarshan Chakra</t>
  </si>
  <si>
    <t>Prema Kishori Dasi</t>
  </si>
  <si>
    <t>Rukmini Sundri Dasi</t>
  </si>
  <si>
    <t>Syama Rati &amp; Kesighat &amp; Raghunath</t>
  </si>
  <si>
    <t>Spiritual Warriors</t>
  </si>
  <si>
    <t>Radha Gopinath Das &amp; Radha Prema Dd</t>
  </si>
  <si>
    <t>Syama Behari Das</t>
  </si>
  <si>
    <t>Rajan Jugroop</t>
  </si>
  <si>
    <t>Tattva Darsan Das</t>
  </si>
  <si>
    <t>Paramatma Das</t>
  </si>
  <si>
    <t>Gandharvika Dd</t>
  </si>
  <si>
    <t>Sarnia/Pinetown Nama Hatta</t>
  </si>
  <si>
    <t>Krsna Astami Das &amp; Radha Astami Dd</t>
  </si>
  <si>
    <t>Rangasamy Govender</t>
  </si>
  <si>
    <t>Vishvarupa Das</t>
  </si>
  <si>
    <t>Vairagya Murti Das</t>
  </si>
  <si>
    <t>Vickash Kistansamy</t>
  </si>
  <si>
    <t>Varuni Dasi</t>
  </si>
  <si>
    <t>Saunaka Muni Das</t>
  </si>
  <si>
    <t>Lila Shakti Dd</t>
  </si>
  <si>
    <t>Padayatra Sa Team</t>
  </si>
  <si>
    <t>Sagie Naidoo</t>
  </si>
  <si>
    <t>Jatipur Das</t>
  </si>
  <si>
    <t>Balaram Das (K.D.M)</t>
  </si>
  <si>
    <t>Rama Badra Das</t>
  </si>
  <si>
    <t>Sampati Das</t>
  </si>
  <si>
    <t>Rasaraj Das &amp; Atma Priya Dd</t>
  </si>
  <si>
    <t>Dilon</t>
  </si>
  <si>
    <t>Radhe Baichan &amp; Praveen Baichan</t>
  </si>
  <si>
    <t>Gaura Lila Dasi</t>
  </si>
  <si>
    <t>Mid South Coast Nama Hatta</t>
  </si>
  <si>
    <t>Dukhi Radha Dd</t>
  </si>
  <si>
    <t>Vrsabhanu Nandani Dasi</t>
  </si>
  <si>
    <t>Saci Mata</t>
  </si>
  <si>
    <t>Chandrakanta Das</t>
  </si>
  <si>
    <t>Lisha Sewpersadh</t>
  </si>
  <si>
    <t>Hari Vilas Das &amp; Radha Vilas Dd</t>
  </si>
  <si>
    <t>Radha Vinod Dasi</t>
  </si>
  <si>
    <t>Ayodhyavasi Ram Das</t>
  </si>
  <si>
    <t>Raghava Caitanya Das</t>
  </si>
  <si>
    <t>Avinash Jaykaran</t>
  </si>
  <si>
    <t>Narahari Das</t>
  </si>
  <si>
    <t>Sarvanga Sundari Dasi</t>
  </si>
  <si>
    <t>Aradhya Murti Dd &amp; Krsna Baladev Das</t>
  </si>
  <si>
    <t>Bala Prabhu</t>
  </si>
  <si>
    <t>Malthie Sooknandan</t>
  </si>
  <si>
    <t>Sucharya Das &amp; Suddha Sattva Dasi</t>
  </si>
  <si>
    <t>Teddy &amp; Ronica Moonsamy</t>
  </si>
  <si>
    <t>Ravindra Swarup Das</t>
  </si>
  <si>
    <t>Ananta Gauranga Das</t>
  </si>
  <si>
    <t>Shamilla Seepersad</t>
  </si>
  <si>
    <t>Radhanath's Gift Shop</t>
  </si>
  <si>
    <t>Lakash Singh</t>
  </si>
  <si>
    <t>Raphael Bassudeo</t>
  </si>
  <si>
    <t>Parasara Suta Das</t>
  </si>
  <si>
    <t>Sri Hari Das</t>
  </si>
  <si>
    <t>Ujjvala Rasa Dasi</t>
  </si>
  <si>
    <t>Mikhil Bissoon</t>
  </si>
  <si>
    <t>Suvitha Singh</t>
  </si>
  <si>
    <t>Nieshel Roopun</t>
  </si>
  <si>
    <t>Adashya</t>
  </si>
  <si>
    <t>Bodhi Sattva &amp; Van Dyk</t>
  </si>
  <si>
    <t>Gaura Bhumi Dasi</t>
  </si>
  <si>
    <t>Krishna Sathee</t>
  </si>
  <si>
    <t>Annie</t>
  </si>
  <si>
    <t>A Ramlagan</t>
  </si>
  <si>
    <t>Kushal</t>
  </si>
  <si>
    <t>Salome</t>
  </si>
  <si>
    <t>Shekaar</t>
  </si>
  <si>
    <t>Thashik</t>
  </si>
  <si>
    <t>Narasha</t>
  </si>
  <si>
    <t>MONTH : December 2016</t>
  </si>
  <si>
    <t>George Shitundu</t>
  </si>
  <si>
    <t>Esther Macharia</t>
  </si>
  <si>
    <t>Nalini Devi Dasi</t>
  </si>
  <si>
    <t>Ramakanta Dasa</t>
  </si>
  <si>
    <t>Ghashyama Krishna Dasa</t>
  </si>
  <si>
    <t>Weekend Warriors</t>
  </si>
  <si>
    <t>Namahatta Group</t>
  </si>
  <si>
    <t>Srila Prabhupada Warriors</t>
  </si>
  <si>
    <t>Umapati Dasa</t>
  </si>
  <si>
    <t>Book Stands</t>
  </si>
  <si>
    <t>Prema Partha Dasa &amp; Team</t>
  </si>
  <si>
    <t>Vaishnavi Sanga Team</t>
  </si>
  <si>
    <t>Sacimata &amp; Vedattatva Dasa</t>
  </si>
  <si>
    <t>TEMPLE: Ivory Coast</t>
  </si>
  <si>
    <t>Ivory Coast</t>
  </si>
  <si>
    <t>Raga Bhakti Dasa</t>
  </si>
  <si>
    <t>Bhakta Dezai</t>
  </si>
  <si>
    <t>Gadadhara Dasa</t>
  </si>
  <si>
    <t>Bhakti Carudesna Swami</t>
  </si>
  <si>
    <t>TEMPLE: Burkina Faso</t>
  </si>
  <si>
    <t>Dhruva Maharaja Dasa</t>
  </si>
  <si>
    <t>Burkina Faso</t>
  </si>
  <si>
    <t>ISKCON EAST LONDON</t>
  </si>
  <si>
    <t>Vrajabasi das</t>
  </si>
  <si>
    <t>Bhakta Keshav</t>
  </si>
  <si>
    <t>Bhakta Bimal</t>
  </si>
  <si>
    <t>Bhakta Motlatsi</t>
  </si>
  <si>
    <t>Bhakta Lovuyu</t>
  </si>
  <si>
    <t xml:space="preserve">Bhakta Sandile </t>
  </si>
  <si>
    <t>ISKCON PHOENIX</t>
  </si>
  <si>
    <t xml:space="preserve">Acyutananaga                                                      </t>
  </si>
  <si>
    <t>Ananda vrindavan dasi</t>
  </si>
  <si>
    <t>Anitha Singh</t>
  </si>
  <si>
    <t>Ashveer Ramnath</t>
  </si>
  <si>
    <t>Citraleka dasi</t>
  </si>
  <si>
    <t>Denzil</t>
  </si>
  <si>
    <t>Dwareika dish</t>
  </si>
  <si>
    <t>Gauranga Priya dd</t>
  </si>
  <si>
    <t>Hans Prabhu</t>
  </si>
  <si>
    <t>Indra Bhatta das</t>
  </si>
  <si>
    <t>Jasodra Baldeo</t>
  </si>
  <si>
    <t>Jerry &amp; Nirmala</t>
  </si>
  <si>
    <t>Kamyavan das</t>
  </si>
  <si>
    <t>Kasturi manjari KDd</t>
  </si>
  <si>
    <t>Krsni dd</t>
  </si>
  <si>
    <t>Kusum seva dasi</t>
  </si>
  <si>
    <t>Madhumangal das</t>
  </si>
  <si>
    <t>Maha Prasad das</t>
  </si>
  <si>
    <t>Maran</t>
  </si>
  <si>
    <t>Marcell</t>
  </si>
  <si>
    <t>Narada Risi</t>
  </si>
  <si>
    <t>Nisha</t>
  </si>
  <si>
    <t>Nishanie Inderjeeth</t>
  </si>
  <si>
    <t>Phoenix - Harinaam</t>
  </si>
  <si>
    <t>Phoola</t>
  </si>
  <si>
    <t>Prem singh</t>
  </si>
  <si>
    <t>Premilla</t>
  </si>
  <si>
    <t>Radha Caran dasi</t>
  </si>
  <si>
    <t>Radhadesh dasi</t>
  </si>
  <si>
    <t>Radhe Radhe dd</t>
  </si>
  <si>
    <t>Ragini Govender</t>
  </si>
  <si>
    <t>Rajendra Maharaj</t>
  </si>
  <si>
    <t>Ramswaroop das</t>
  </si>
  <si>
    <t>Rivash Persadh</t>
  </si>
  <si>
    <t>Roy Jugdeo</t>
  </si>
  <si>
    <t>Sanjay deepchand</t>
  </si>
  <si>
    <t>Sarisha</t>
  </si>
  <si>
    <t>Shakun</t>
  </si>
  <si>
    <t>Shavina</t>
  </si>
  <si>
    <t>Sudam das</t>
  </si>
  <si>
    <t>Suveer</t>
  </si>
  <si>
    <t>Sydney</t>
  </si>
  <si>
    <t>Sylvia</t>
  </si>
  <si>
    <t>Symakanta &amp; Kishore</t>
  </si>
  <si>
    <t>Symakutir dd</t>
  </si>
  <si>
    <t>Tony - Tongaat Namahatta</t>
  </si>
  <si>
    <t xml:space="preserve">Trushanta maharaj </t>
  </si>
  <si>
    <t>Vasuda dd</t>
  </si>
  <si>
    <t>Vrinda kund</t>
  </si>
  <si>
    <t>Hare krsna das</t>
  </si>
  <si>
    <t>Bhakti seva</t>
  </si>
  <si>
    <t>Rambadra das</t>
  </si>
  <si>
    <t>Sudhir nimai</t>
  </si>
  <si>
    <t>Gopal das</t>
  </si>
  <si>
    <t>Rasaraj das</t>
  </si>
  <si>
    <t>Deshmukh</t>
  </si>
  <si>
    <t>Sadhu Seva das</t>
  </si>
  <si>
    <t>Atmaram Gaur das</t>
  </si>
  <si>
    <t>Niel</t>
  </si>
  <si>
    <t>Vikram Gupta</t>
  </si>
  <si>
    <t>Reeshon</t>
  </si>
  <si>
    <t>Nitesh Jagath</t>
  </si>
  <si>
    <t>Jairaj Haripersad</t>
  </si>
  <si>
    <t>Ram ranjan das</t>
  </si>
  <si>
    <t>Shireen &amp; Anesh</t>
  </si>
  <si>
    <t>Avi &amp; Larry</t>
  </si>
  <si>
    <t>Kesri raj</t>
  </si>
  <si>
    <t>ISKCON LENASIA</t>
  </si>
  <si>
    <t xml:space="preserve"> Shyama Rupa </t>
  </si>
  <si>
    <t xml:space="preserve"> Lenasia Ratha Yatra </t>
  </si>
  <si>
    <t xml:space="preserve"> Amrita Radhika dd </t>
  </si>
  <si>
    <t xml:space="preserve"> Sasolburg Namahatta </t>
  </si>
  <si>
    <t xml:space="preserve"> Shyama Mohan Dasa </t>
  </si>
  <si>
    <t xml:space="preserve"> Naimisaranya &amp; Gopal Campu </t>
  </si>
  <si>
    <t xml:space="preserve"> Gambhira </t>
  </si>
  <si>
    <t xml:space="preserve"> Madhavi Manjari &amp; Sahadev </t>
  </si>
  <si>
    <t>BTG Magazines</t>
  </si>
  <si>
    <t>ISKCON SANDTON</t>
  </si>
  <si>
    <t>Dinesvara Krsna Prabhu and team</t>
  </si>
  <si>
    <t>Syamananda Prabhu</t>
  </si>
  <si>
    <t>Loka Mano Hari Giridhari Prabhu</t>
  </si>
  <si>
    <t>Prema Datri Mataji</t>
  </si>
  <si>
    <t>Parama Karuna Prabhu</t>
  </si>
  <si>
    <t>Aghari Krsna Prabhu</t>
  </si>
  <si>
    <t>Prinolin Prabhu</t>
  </si>
  <si>
    <t>Dillon Prabhu</t>
  </si>
  <si>
    <t>Rasa Sundhari Mataji</t>
  </si>
  <si>
    <t>Jai Radhe Syama Mataji</t>
  </si>
  <si>
    <t>Kesava Bharati Prabhu</t>
  </si>
  <si>
    <t>Mukharavinda Prabhu</t>
  </si>
  <si>
    <t>Madhurya Rasa Mataji</t>
  </si>
  <si>
    <t>Syamesvari Mataji</t>
  </si>
  <si>
    <t>Vanamasi Mataji and Daughters</t>
  </si>
  <si>
    <t>Nandaraj Prabhu</t>
  </si>
  <si>
    <t>Syama Kunda das</t>
  </si>
  <si>
    <t>TEMPLE: Blantyre</t>
  </si>
  <si>
    <t>Malawi</t>
  </si>
  <si>
    <t>Gift Shop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</si>
</sst>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 &quot;R&quot;\ * #,##0.00_ ;_ &quot;R&quot;\ * \-#,##0.00_ ;_ &quot;R&quot;\ * &quot;-&quot;??_ ;_ @_ "/>
    <numFmt numFmtId="164" formatCode="0.0"/>
    <numFmt numFmtId="165" formatCode="[$-1C09]General"/>
  </numFmts>
  <fonts count="37">
    <font>
      <sz val="10"/>
      <name val="Arial"/>
    </font>
    <font>
      <sz val="8"/>
      <name val="Arial"/>
      <family val="2"/>
    </font>
    <font>
      <b/>
      <sz val="10"/>
      <color indexed="10"/>
      <name val="Arial"/>
      <family val="2"/>
    </font>
    <font>
      <b/>
      <sz val="8"/>
      <name val="Arial"/>
      <family val="2"/>
    </font>
    <font>
      <b/>
      <sz val="8"/>
      <color indexed="10"/>
      <name val="Arial"/>
      <family val="2"/>
    </font>
    <font>
      <sz val="10"/>
      <color indexed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sz val="8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FFFFFF"/>
      <name val="Calibri"/>
      <family val="2"/>
    </font>
    <font>
      <sz val="11"/>
      <color rgb="FF9C0006"/>
      <name val="Calibri"/>
      <family val="2"/>
    </font>
    <font>
      <b/>
      <sz val="11"/>
      <color rgb="FFFA7D00"/>
      <name val="Calibri"/>
      <family val="2"/>
    </font>
    <font>
      <b/>
      <sz val="11"/>
      <color rgb="FFFFFFFF"/>
      <name val="Calibri"/>
      <family val="2"/>
    </font>
    <font>
      <i/>
      <sz val="11"/>
      <color rgb="FF7F7F7F"/>
      <name val="Calibri"/>
      <family val="2"/>
    </font>
    <font>
      <sz val="11"/>
      <color rgb="FF006100"/>
      <name val="Calibri"/>
      <family val="2"/>
    </font>
    <font>
      <b/>
      <sz val="15"/>
      <color rgb="FF1F4A7E"/>
      <name val="Calibri"/>
      <family val="2"/>
    </font>
    <font>
      <b/>
      <sz val="13"/>
      <color rgb="FF1F4A7E"/>
      <name val="Calibri"/>
      <family val="2"/>
    </font>
    <font>
      <b/>
      <sz val="11"/>
      <color rgb="FF1F4A7E"/>
      <name val="Calibri"/>
      <family val="2"/>
    </font>
    <font>
      <sz val="11"/>
      <color rgb="FF3F3F76"/>
      <name val="Calibri"/>
      <family val="2"/>
    </font>
    <font>
      <sz val="11"/>
      <color rgb="FFFA7D00"/>
      <name val="Calibri"/>
      <family val="2"/>
    </font>
    <font>
      <sz val="11"/>
      <color rgb="FF9C6500"/>
      <name val="Calibri"/>
      <family val="2"/>
    </font>
    <font>
      <sz val="12"/>
      <color theme="1"/>
      <name val="Calibri"/>
      <family val="2"/>
      <scheme val="minor"/>
    </font>
    <font>
      <b/>
      <sz val="11"/>
      <color rgb="FF3F3F3F"/>
      <name val="Calibri"/>
      <family val="2"/>
    </font>
    <font>
      <b/>
      <sz val="18"/>
      <color rgb="FF1F4A7E"/>
      <name val="Cambria"/>
      <family val="2"/>
    </font>
    <font>
      <b/>
      <sz val="11"/>
      <color rgb="FF000000"/>
      <name val="Calibri"/>
      <family val="2"/>
    </font>
    <font>
      <sz val="11"/>
      <color rgb="FFFF0000"/>
      <name val="Calibri"/>
      <family val="2"/>
    </font>
    <font>
      <sz val="10"/>
      <color rgb="FFFF0000"/>
      <name val="Arial"/>
      <family val="2"/>
    </font>
    <font>
      <sz val="11"/>
      <name val="Calibri"/>
      <family val="2"/>
      <scheme val="minor"/>
    </font>
    <font>
      <b/>
      <sz val="10"/>
      <color rgb="FFFF0000"/>
      <name val="Arial"/>
      <family val="2"/>
    </font>
    <font>
      <b/>
      <sz val="8"/>
      <color rgb="FFFF0000"/>
      <name val="Arial"/>
      <family val="2"/>
    </font>
    <font>
      <b/>
      <i/>
      <sz val="8"/>
      <color rgb="FFFF0000"/>
      <name val="Arial"/>
      <family val="2"/>
    </font>
    <font>
      <sz val="10"/>
      <color rgb="FF000000"/>
      <name val="Arial1"/>
    </font>
  </fonts>
  <fills count="33">
    <fill>
      <patternFill patternType="none"/>
    </fill>
    <fill>
      <patternFill patternType="gray125"/>
    </fill>
    <fill>
      <patternFill patternType="solid">
        <fgColor rgb="FFDCE5F1"/>
      </patternFill>
    </fill>
    <fill>
      <patternFill patternType="solid">
        <fgColor rgb="FFF2DCDB"/>
      </patternFill>
    </fill>
    <fill>
      <patternFill patternType="solid">
        <fgColor rgb="FFEAF1DD"/>
      </patternFill>
    </fill>
    <fill>
      <patternFill patternType="solid">
        <fgColor rgb="FFE5DFEC"/>
      </patternFill>
    </fill>
    <fill>
      <patternFill patternType="solid">
        <fgColor rgb="FFDBEEF3"/>
      </patternFill>
    </fill>
    <fill>
      <patternFill patternType="solid">
        <fgColor rgb="FFFDE9D9"/>
      </patternFill>
    </fill>
    <fill>
      <patternFill patternType="solid">
        <fgColor rgb="FFB8CBE4"/>
      </patternFill>
    </fill>
    <fill>
      <patternFill patternType="solid">
        <fgColor rgb="FFE5B8B6"/>
      </patternFill>
    </fill>
    <fill>
      <patternFill patternType="solid">
        <fgColor rgb="FFD5E3BB"/>
      </patternFill>
    </fill>
    <fill>
      <patternFill patternType="solid">
        <fgColor rgb="FFCABFD8"/>
      </patternFill>
    </fill>
    <fill>
      <patternFill patternType="solid">
        <fgColor rgb="FFB6DDE8"/>
      </patternFill>
    </fill>
    <fill>
      <patternFill patternType="solid">
        <fgColor rgb="FFFBD3B3"/>
      </patternFill>
    </fill>
    <fill>
      <patternFill patternType="solid">
        <fgColor rgb="FF96B3D7"/>
      </patternFill>
    </fill>
    <fill>
      <patternFill patternType="solid">
        <fgColor rgb="FFD99694"/>
      </patternFill>
    </fill>
    <fill>
      <patternFill patternType="solid">
        <fgColor rgb="FFC2D69B"/>
      </patternFill>
    </fill>
    <fill>
      <patternFill patternType="solid">
        <fgColor rgb="FFB2A1C6"/>
      </patternFill>
    </fill>
    <fill>
      <patternFill patternType="solid">
        <fgColor rgb="FF94CDDD"/>
      </patternFill>
    </fill>
    <fill>
      <patternFill patternType="solid">
        <fgColor rgb="FFFABF8F"/>
      </patternFill>
    </fill>
    <fill>
      <patternFill patternType="solid">
        <fgColor rgb="FF5181BD"/>
      </patternFill>
    </fill>
    <fill>
      <patternFill patternType="solid">
        <fgColor rgb="FFC0514D"/>
      </patternFill>
    </fill>
    <fill>
      <patternFill patternType="solid">
        <fgColor rgb="FF9ABA58"/>
      </patternFill>
    </fill>
    <fill>
      <patternFill patternType="solid">
        <fgColor rgb="FF7E62A1"/>
      </patternFill>
    </fill>
    <fill>
      <patternFill patternType="solid">
        <fgColor rgb="FF4CACC6"/>
      </patternFill>
    </fill>
    <fill>
      <patternFill patternType="solid">
        <fgColor rgb="FFF79544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</fills>
  <borders count="87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/>
      <diagonal/>
    </border>
    <border>
      <left style="hair">
        <color indexed="63"/>
      </left>
      <right/>
      <top style="hair">
        <color indexed="63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/>
      <diagonal/>
    </border>
    <border>
      <left/>
      <right style="hair">
        <color indexed="63"/>
      </right>
      <top style="hair">
        <color indexed="63"/>
      </top>
      <bottom/>
      <diagonal/>
    </border>
    <border>
      <left style="hair">
        <color indexed="63"/>
      </left>
      <right style="hair">
        <color indexed="63"/>
      </right>
      <top style="hair">
        <color indexed="63"/>
      </top>
      <bottom/>
      <diagonal/>
    </border>
    <border>
      <left/>
      <right/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3"/>
      </bottom>
      <diagonal/>
    </border>
    <border>
      <left style="hair">
        <color indexed="63"/>
      </left>
      <right/>
      <top style="hair">
        <color indexed="63"/>
      </top>
      <bottom style="hair">
        <color indexed="63"/>
      </bottom>
      <diagonal/>
    </border>
    <border>
      <left/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thin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hair">
        <color indexed="63"/>
      </right>
      <top/>
      <bottom style="hair">
        <color indexed="63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medium">
        <color indexed="63"/>
      </left>
      <right/>
      <top style="hair">
        <color indexed="63"/>
      </top>
      <bottom style="hair">
        <color indexed="63"/>
      </bottom>
      <diagonal/>
    </border>
    <border>
      <left style="medium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medium">
        <color indexed="63"/>
      </right>
      <top style="hair">
        <color indexed="63"/>
      </top>
      <bottom style="hair">
        <color indexed="63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3"/>
      </left>
      <right/>
      <top/>
      <bottom style="hair">
        <color indexed="63"/>
      </bottom>
      <diagonal/>
    </border>
    <border>
      <left style="medium">
        <color indexed="63"/>
      </left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medium">
        <color indexed="63"/>
      </right>
      <top/>
      <bottom style="hair">
        <color indexed="63"/>
      </bottom>
      <diagonal/>
    </border>
    <border>
      <left style="hair">
        <color indexed="63"/>
      </left>
      <right/>
      <top/>
      <bottom style="hair">
        <color indexed="6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rgb="FF5181BD"/>
      </bottom>
      <diagonal/>
    </border>
    <border>
      <left/>
      <right/>
      <top/>
      <bottom style="thick">
        <color rgb="FFA6BFDD"/>
      </bottom>
      <diagonal/>
    </border>
    <border>
      <left/>
      <right/>
      <top/>
      <bottom style="medium">
        <color rgb="FF96B3D7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rgb="FF5181BD"/>
      </top>
      <bottom style="double">
        <color rgb="FF5181BD"/>
      </bottom>
      <diagonal/>
    </border>
  </borders>
  <cellStyleXfs count="50">
    <xf numFmtId="0" fontId="0" fillId="0" borderId="0"/>
    <xf numFmtId="0" fontId="13" fillId="2" borderId="0" applyNumberFormat="0" applyBorder="0" applyAlignment="0" applyProtection="0"/>
    <xf numFmtId="0" fontId="13" fillId="3" borderId="0" applyNumberFormat="0" applyBorder="0" applyAlignment="0" applyProtection="0"/>
    <xf numFmtId="0" fontId="13" fillId="4" borderId="0" applyNumberFormat="0" applyBorder="0" applyAlignment="0" applyProtection="0"/>
    <xf numFmtId="0" fontId="13" fillId="5" borderId="0" applyNumberFormat="0" applyBorder="0" applyAlignment="0" applyProtection="0"/>
    <xf numFmtId="0" fontId="13" fillId="6" borderId="0" applyNumberFormat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1" borderId="0" applyNumberFormat="0" applyBorder="0" applyAlignment="0" applyProtection="0"/>
    <xf numFmtId="0" fontId="13" fillId="12" borderId="0" applyNumberFormat="0" applyBorder="0" applyAlignment="0" applyProtection="0"/>
    <xf numFmtId="0" fontId="13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3" borderId="0" applyNumberFormat="0" applyBorder="0" applyAlignment="0" applyProtection="0"/>
    <xf numFmtId="0" fontId="14" fillId="24" borderId="0" applyNumberFormat="0" applyBorder="0" applyAlignment="0" applyProtection="0"/>
    <xf numFmtId="0" fontId="14" fillId="25" borderId="0" applyNumberFormat="0" applyBorder="0" applyAlignment="0" applyProtection="0"/>
    <xf numFmtId="0" fontId="15" fillId="26" borderId="0" applyNumberFormat="0" applyBorder="0" applyAlignment="0" applyProtection="0"/>
    <xf numFmtId="0" fontId="16" fillId="27" borderId="78" applyNumberFormat="0" applyAlignment="0" applyProtection="0"/>
    <xf numFmtId="0" fontId="17" fillId="28" borderId="79" applyNumberFormat="0" applyAlignment="0" applyProtection="0"/>
    <xf numFmtId="44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0" fontId="18" fillId="0" borderId="0" applyNumberFormat="0" applyFill="0" applyBorder="0" applyAlignment="0" applyProtection="0"/>
    <xf numFmtId="0" fontId="19" fillId="29" borderId="0" applyNumberFormat="0" applyBorder="0" applyAlignment="0" applyProtection="0"/>
    <xf numFmtId="0" fontId="20" fillId="0" borderId="80" applyNumberFormat="0" applyFill="0" applyAlignment="0" applyProtection="0"/>
    <xf numFmtId="0" fontId="21" fillId="0" borderId="81" applyNumberFormat="0" applyFill="0" applyAlignment="0" applyProtection="0"/>
    <xf numFmtId="0" fontId="22" fillId="0" borderId="82" applyNumberFormat="0" applyFill="0" applyAlignment="0" applyProtection="0"/>
    <xf numFmtId="0" fontId="22" fillId="0" borderId="0" applyNumberFormat="0" applyFill="0" applyBorder="0" applyAlignment="0" applyProtection="0"/>
    <xf numFmtId="0" fontId="23" fillId="30" borderId="78" applyNumberFormat="0" applyAlignment="0" applyProtection="0"/>
    <xf numFmtId="0" fontId="24" fillId="0" borderId="83" applyNumberFormat="0" applyFill="0" applyAlignment="0" applyProtection="0"/>
    <xf numFmtId="0" fontId="25" fillId="31" borderId="0" applyNumberFormat="0" applyBorder="0" applyAlignment="0" applyProtection="0"/>
    <xf numFmtId="0" fontId="6" fillId="0" borderId="0"/>
    <xf numFmtId="0" fontId="6" fillId="0" borderId="0"/>
    <xf numFmtId="0" fontId="8" fillId="0" borderId="0"/>
    <xf numFmtId="0" fontId="12" fillId="0" borderId="0"/>
    <xf numFmtId="0" fontId="26" fillId="0" borderId="0"/>
    <xf numFmtId="0" fontId="11" fillId="32" borderId="84" applyNumberFormat="0" applyFont="0" applyAlignment="0" applyProtection="0"/>
    <xf numFmtId="0" fontId="27" fillId="27" borderId="85" applyNumberFormat="0" applyAlignment="0" applyProtection="0"/>
    <xf numFmtId="0" fontId="28" fillId="0" borderId="0" applyNumberFormat="0" applyFill="0" applyBorder="0" applyAlignment="0" applyProtection="0"/>
    <xf numFmtId="0" fontId="29" fillId="0" borderId="86" applyNumberFormat="0" applyFill="0" applyAlignment="0" applyProtection="0"/>
    <xf numFmtId="0" fontId="30" fillId="0" borderId="0" applyNumberFormat="0" applyFill="0" applyBorder="0" applyAlignment="0" applyProtection="0"/>
    <xf numFmtId="165" fontId="36" fillId="0" borderId="0" applyBorder="0" applyProtection="0"/>
  </cellStyleXfs>
  <cellXfs count="212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2" xfId="0" applyFont="1" applyBorder="1"/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left"/>
    </xf>
    <xf numFmtId="0" fontId="3" fillId="0" borderId="5" xfId="0" applyFont="1" applyBorder="1" applyAlignment="1">
      <alignment horizontal="center"/>
    </xf>
    <xf numFmtId="0" fontId="3" fillId="0" borderId="2" xfId="0" applyFont="1" applyBorder="1" applyAlignment="1">
      <alignment horizontal="left"/>
    </xf>
    <xf numFmtId="0" fontId="3" fillId="0" borderId="6" xfId="0" applyFont="1" applyBorder="1" applyAlignment="1">
      <alignment horizontal="center"/>
    </xf>
    <xf numFmtId="0" fontId="3" fillId="0" borderId="3" xfId="0" applyFont="1" applyBorder="1" applyAlignment="1">
      <alignment horizontal="left"/>
    </xf>
    <xf numFmtId="0" fontId="3" fillId="0" borderId="7" xfId="0" applyFont="1" applyBorder="1"/>
    <xf numFmtId="164" fontId="3" fillId="0" borderId="0" xfId="0" applyNumberFormat="1" applyFont="1" applyBorder="1" applyAlignment="1">
      <alignment horizontal="center"/>
    </xf>
    <xf numFmtId="0" fontId="3" fillId="0" borderId="0" xfId="0" applyFont="1" applyBorder="1"/>
    <xf numFmtId="0" fontId="3" fillId="0" borderId="4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2" fontId="3" fillId="0" borderId="11" xfId="0" applyNumberFormat="1" applyFont="1" applyBorder="1" applyAlignment="1">
      <alignment horizontal="center"/>
    </xf>
    <xf numFmtId="2" fontId="3" fillId="0" borderId="8" xfId="0" applyNumberFormat="1" applyFont="1" applyBorder="1" applyAlignment="1">
      <alignment horizontal="center"/>
    </xf>
    <xf numFmtId="2" fontId="3" fillId="0" borderId="9" xfId="0" applyNumberFormat="1" applyFont="1" applyBorder="1" applyAlignment="1">
      <alignment horizontal="center"/>
    </xf>
    <xf numFmtId="0" fontId="3" fillId="0" borderId="12" xfId="0" applyFont="1" applyBorder="1"/>
    <xf numFmtId="0" fontId="3" fillId="0" borderId="13" xfId="0" applyFont="1" applyBorder="1"/>
    <xf numFmtId="0" fontId="3" fillId="0" borderId="14" xfId="0" applyFont="1" applyBorder="1"/>
    <xf numFmtId="0" fontId="3" fillId="0" borderId="15" xfId="0" applyFont="1" applyBorder="1"/>
    <xf numFmtId="0" fontId="3" fillId="0" borderId="16" xfId="0" applyFont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1" fillId="0" borderId="0" xfId="0" applyFont="1" applyFill="1" applyBorder="1"/>
    <xf numFmtId="0" fontId="3" fillId="0" borderId="0" xfId="0" applyFont="1" applyBorder="1" applyAlignment="1">
      <alignment horizontal="center"/>
    </xf>
    <xf numFmtId="2" fontId="3" fillId="0" borderId="0" xfId="0" applyNumberFormat="1" applyFont="1" applyBorder="1"/>
    <xf numFmtId="0" fontId="4" fillId="0" borderId="20" xfId="0" applyFont="1" applyBorder="1"/>
    <xf numFmtId="0" fontId="1" fillId="0" borderId="20" xfId="0" applyFont="1" applyBorder="1" applyAlignment="1">
      <alignment horizontal="center"/>
    </xf>
    <xf numFmtId="0" fontId="1" fillId="0" borderId="20" xfId="0" applyFont="1" applyBorder="1"/>
    <xf numFmtId="0" fontId="1" fillId="0" borderId="21" xfId="0" applyFont="1" applyBorder="1"/>
    <xf numFmtId="2" fontId="1" fillId="0" borderId="22" xfId="0" applyNumberFormat="1" applyFont="1" applyBorder="1"/>
    <xf numFmtId="0" fontId="1" fillId="0" borderId="0" xfId="0" applyFont="1" applyBorder="1"/>
    <xf numFmtId="0" fontId="4" fillId="0" borderId="15" xfId="0" applyFont="1" applyFill="1" applyBorder="1"/>
    <xf numFmtId="0" fontId="1" fillId="0" borderId="0" xfId="0" applyFont="1" applyBorder="1" applyAlignment="1">
      <alignment horizontal="center"/>
    </xf>
    <xf numFmtId="0" fontId="4" fillId="0" borderId="23" xfId="0" applyFont="1" applyBorder="1" applyAlignment="1">
      <alignment horizontal="right"/>
    </xf>
    <xf numFmtId="0" fontId="1" fillId="0" borderId="0" xfId="0" applyFont="1" applyAlignment="1">
      <alignment horizontal="center"/>
    </xf>
    <xf numFmtId="1" fontId="4" fillId="0" borderId="15" xfId="0" applyNumberFormat="1" applyFont="1" applyFill="1" applyBorder="1"/>
    <xf numFmtId="1" fontId="4" fillId="0" borderId="23" xfId="0" applyNumberFormat="1" applyFont="1" applyBorder="1" applyAlignment="1">
      <alignment horizontal="right"/>
    </xf>
    <xf numFmtId="2" fontId="4" fillId="0" borderId="23" xfId="0" applyNumberFormat="1" applyFont="1" applyBorder="1" applyAlignment="1">
      <alignment horizontal="right"/>
    </xf>
    <xf numFmtId="0" fontId="3" fillId="0" borderId="0" xfId="0" applyFont="1"/>
    <xf numFmtId="0" fontId="5" fillId="0" borderId="0" xfId="0" applyFont="1"/>
    <xf numFmtId="0" fontId="4" fillId="0" borderId="0" xfId="0" applyFont="1"/>
    <xf numFmtId="1" fontId="4" fillId="0" borderId="0" xfId="0" applyNumberFormat="1" applyFont="1"/>
    <xf numFmtId="2" fontId="4" fillId="0" borderId="0" xfId="0" applyNumberFormat="1" applyFont="1"/>
    <xf numFmtId="0" fontId="1" fillId="0" borderId="24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0" fontId="4" fillId="0" borderId="0" xfId="0" applyFont="1" applyFill="1" applyBorder="1"/>
    <xf numFmtId="1" fontId="4" fillId="0" borderId="0" xfId="0" applyNumberFormat="1" applyFont="1" applyFill="1" applyBorder="1"/>
    <xf numFmtId="1" fontId="4" fillId="0" borderId="0" xfId="0" applyNumberFormat="1" applyFont="1" applyBorder="1" applyAlignment="1">
      <alignment horizontal="right"/>
    </xf>
    <xf numFmtId="2" fontId="4" fillId="0" borderId="0" xfId="0" applyNumberFormat="1" applyFont="1" applyBorder="1" applyAlignment="1">
      <alignment horizontal="right"/>
    </xf>
    <xf numFmtId="0" fontId="1" fillId="0" borderId="27" xfId="0" applyFont="1" applyBorder="1"/>
    <xf numFmtId="0" fontId="1" fillId="0" borderId="28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1" fillId="0" borderId="30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1" fillId="0" borderId="31" xfId="0" applyFont="1" applyBorder="1"/>
    <xf numFmtId="0" fontId="1" fillId="0" borderId="32" xfId="0" applyFont="1" applyBorder="1"/>
    <xf numFmtId="44" fontId="1" fillId="0" borderId="0" xfId="28" applyFont="1"/>
    <xf numFmtId="0" fontId="7" fillId="0" borderId="25" xfId="0" applyFont="1" applyBorder="1"/>
    <xf numFmtId="0" fontId="7" fillId="0" borderId="26" xfId="0" applyFont="1" applyBorder="1" applyAlignment="1">
      <alignment horizontal="center"/>
    </xf>
    <xf numFmtId="0" fontId="7" fillId="0" borderId="28" xfId="0" applyFont="1" applyBorder="1" applyAlignment="1">
      <alignment horizontal="center"/>
    </xf>
    <xf numFmtId="0" fontId="7" fillId="0" borderId="29" xfId="0" applyFont="1" applyBorder="1" applyAlignment="1">
      <alignment horizontal="center"/>
    </xf>
    <xf numFmtId="0" fontId="7" fillId="0" borderId="30" xfId="0" applyFont="1" applyBorder="1" applyAlignment="1">
      <alignment horizontal="center"/>
    </xf>
    <xf numFmtId="0" fontId="7" fillId="0" borderId="27" xfId="0" applyFont="1" applyBorder="1" applyAlignment="1">
      <alignment horizontal="center"/>
    </xf>
    <xf numFmtId="0" fontId="7" fillId="0" borderId="24" xfId="0" applyFont="1" applyBorder="1"/>
    <xf numFmtId="0" fontId="31" fillId="0" borderId="0" xfId="39" applyFont="1" applyBorder="1" applyAlignment="1">
      <alignment horizontal="center"/>
    </xf>
    <xf numFmtId="0" fontId="6" fillId="0" borderId="0" xfId="39"/>
    <xf numFmtId="0" fontId="6" fillId="0" borderId="0" xfId="39" applyAlignment="1">
      <alignment horizontal="center"/>
    </xf>
    <xf numFmtId="0" fontId="32" fillId="0" borderId="0" xfId="39" applyFont="1" applyAlignment="1">
      <alignment horizontal="center"/>
    </xf>
    <xf numFmtId="0" fontId="31" fillId="0" borderId="0" xfId="39" applyFont="1" applyAlignment="1">
      <alignment horizontal="center"/>
    </xf>
    <xf numFmtId="0" fontId="3" fillId="0" borderId="33" xfId="0" applyFont="1" applyBorder="1"/>
    <xf numFmtId="0" fontId="3" fillId="0" borderId="33" xfId="0" applyFont="1" applyBorder="1" applyAlignment="1">
      <alignment horizontal="center"/>
    </xf>
    <xf numFmtId="0" fontId="3" fillId="0" borderId="34" xfId="0" applyFont="1" applyBorder="1" applyAlignment="1">
      <alignment horizontal="center"/>
    </xf>
    <xf numFmtId="0" fontId="3" fillId="0" borderId="35" xfId="0" applyFont="1" applyBorder="1" applyAlignment="1">
      <alignment horizontal="left"/>
    </xf>
    <xf numFmtId="0" fontId="3" fillId="0" borderId="36" xfId="0" applyFont="1" applyBorder="1" applyAlignment="1">
      <alignment horizontal="center"/>
    </xf>
    <xf numFmtId="0" fontId="3" fillId="0" borderId="33" xfId="0" applyFont="1" applyBorder="1" applyAlignment="1">
      <alignment horizontal="left"/>
    </xf>
    <xf numFmtId="0" fontId="3" fillId="0" borderId="37" xfId="0" applyFont="1" applyBorder="1" applyAlignment="1">
      <alignment horizontal="center"/>
    </xf>
    <xf numFmtId="0" fontId="3" fillId="0" borderId="34" xfId="0" applyFont="1" applyBorder="1" applyAlignment="1">
      <alignment horizontal="left"/>
    </xf>
    <xf numFmtId="0" fontId="3" fillId="0" borderId="38" xfId="0" applyFont="1" applyBorder="1"/>
    <xf numFmtId="0" fontId="3" fillId="0" borderId="35" xfId="0" applyFont="1" applyBorder="1" applyAlignment="1">
      <alignment horizontal="center"/>
    </xf>
    <xf numFmtId="0" fontId="3" fillId="0" borderId="39" xfId="0" applyFont="1" applyBorder="1" applyAlignment="1">
      <alignment horizontal="center"/>
    </xf>
    <xf numFmtId="2" fontId="3" fillId="0" borderId="39" xfId="0" applyNumberFormat="1" applyFont="1" applyBorder="1" applyAlignment="1">
      <alignment horizontal="center"/>
    </xf>
    <xf numFmtId="2" fontId="3" fillId="0" borderId="34" xfId="0" applyNumberFormat="1" applyFont="1" applyBorder="1" applyAlignment="1">
      <alignment horizontal="center"/>
    </xf>
    <xf numFmtId="0" fontId="3" fillId="0" borderId="40" xfId="0" applyFont="1" applyBorder="1"/>
    <xf numFmtId="0" fontId="3" fillId="0" borderId="41" xfId="0" applyFont="1" applyBorder="1"/>
    <xf numFmtId="0" fontId="3" fillId="0" borderId="35" xfId="0" applyFont="1" applyBorder="1"/>
    <xf numFmtId="0" fontId="3" fillId="0" borderId="42" xfId="0" applyFont="1" applyBorder="1"/>
    <xf numFmtId="0" fontId="3" fillId="0" borderId="1" xfId="0" applyFont="1" applyBorder="1" applyAlignment="1">
      <alignment horizontal="center"/>
    </xf>
    <xf numFmtId="0" fontId="4" fillId="0" borderId="43" xfId="0" applyFont="1" applyBorder="1"/>
    <xf numFmtId="0" fontId="1" fillId="0" borderId="43" xfId="0" applyFont="1" applyBorder="1" applyAlignment="1">
      <alignment horizontal="center"/>
    </xf>
    <xf numFmtId="0" fontId="1" fillId="0" borderId="43" xfId="0" applyFont="1" applyBorder="1"/>
    <xf numFmtId="0" fontId="1" fillId="0" borderId="44" xfId="0" applyFont="1" applyBorder="1"/>
    <xf numFmtId="0" fontId="1" fillId="0" borderId="45" xfId="0" applyFont="1" applyBorder="1"/>
    <xf numFmtId="0" fontId="1" fillId="0" borderId="46" xfId="0" applyFont="1" applyBorder="1" applyAlignment="1">
      <alignment horizontal="center"/>
    </xf>
    <xf numFmtId="0" fontId="1" fillId="0" borderId="47" xfId="0" applyFont="1" applyBorder="1" applyAlignment="1">
      <alignment horizontal="center"/>
    </xf>
    <xf numFmtId="0" fontId="1" fillId="0" borderId="48" xfId="0" applyFont="1" applyBorder="1" applyAlignment="1">
      <alignment horizontal="center"/>
    </xf>
    <xf numFmtId="0" fontId="1" fillId="0" borderId="49" xfId="0" applyFont="1" applyBorder="1" applyAlignment="1">
      <alignment horizontal="center"/>
    </xf>
    <xf numFmtId="0" fontId="1" fillId="0" borderId="44" xfId="0" applyFont="1" applyBorder="1" applyAlignment="1">
      <alignment horizontal="center"/>
    </xf>
    <xf numFmtId="0" fontId="1" fillId="0" borderId="50" xfId="0" applyFont="1" applyBorder="1"/>
    <xf numFmtId="2" fontId="1" fillId="0" borderId="51" xfId="0" applyNumberFormat="1" applyFont="1" applyBorder="1"/>
    <xf numFmtId="0" fontId="1" fillId="0" borderId="46" xfId="0" applyFont="1" applyBorder="1"/>
    <xf numFmtId="0" fontId="4" fillId="0" borderId="42" xfId="0" applyFont="1" applyFill="1" applyBorder="1"/>
    <xf numFmtId="0" fontId="4" fillId="0" borderId="52" xfId="0" applyFont="1" applyFill="1" applyBorder="1"/>
    <xf numFmtId="0" fontId="1" fillId="0" borderId="53" xfId="0" applyFont="1" applyBorder="1"/>
    <xf numFmtId="0" fontId="33" fillId="0" borderId="0" xfId="0" applyFont="1"/>
    <xf numFmtId="0" fontId="2" fillId="0" borderId="0" xfId="0" applyFont="1" applyAlignment="1">
      <alignment horizontal="left"/>
    </xf>
    <xf numFmtId="0" fontId="1" fillId="0" borderId="29" xfId="0" applyFont="1" applyBorder="1" applyAlignment="1">
      <alignment horizontal="right"/>
    </xf>
    <xf numFmtId="0" fontId="1" fillId="0" borderId="54" xfId="0" applyFont="1" applyBorder="1" applyAlignment="1">
      <alignment horizontal="right"/>
    </xf>
    <xf numFmtId="0" fontId="1" fillId="0" borderId="55" xfId="0" applyFont="1" applyBorder="1" applyAlignment="1">
      <alignment horizontal="center"/>
    </xf>
    <xf numFmtId="0" fontId="1" fillId="0" borderId="56" xfId="0" applyFont="1" applyBorder="1" applyAlignment="1">
      <alignment horizontal="right"/>
    </xf>
    <xf numFmtId="0" fontId="1" fillId="0" borderId="57" xfId="0" applyFont="1" applyBorder="1" applyAlignment="1">
      <alignment horizontal="center"/>
    </xf>
    <xf numFmtId="0" fontId="1" fillId="0" borderId="54" xfId="0" applyFont="1" applyBorder="1" applyAlignment="1">
      <alignment horizontal="center"/>
    </xf>
    <xf numFmtId="0" fontId="1" fillId="0" borderId="58" xfId="0" applyFont="1" applyBorder="1" applyAlignment="1">
      <alignment horizontal="right"/>
    </xf>
    <xf numFmtId="0" fontId="1" fillId="0" borderId="59" xfId="0" applyFont="1" applyBorder="1" applyAlignment="1">
      <alignment horizontal="right"/>
    </xf>
    <xf numFmtId="0" fontId="1" fillId="0" borderId="60" xfId="0" applyFont="1" applyBorder="1" applyAlignment="1">
      <alignment horizontal="right"/>
    </xf>
    <xf numFmtId="0" fontId="1" fillId="0" borderId="61" xfId="0" applyFont="1" applyBorder="1" applyAlignment="1">
      <alignment horizontal="right"/>
    </xf>
    <xf numFmtId="2" fontId="4" fillId="0" borderId="15" xfId="0" applyNumberFormat="1" applyFont="1" applyFill="1" applyBorder="1"/>
    <xf numFmtId="0" fontId="1" fillId="0" borderId="62" xfId="0" applyFont="1" applyBorder="1"/>
    <xf numFmtId="0" fontId="1" fillId="0" borderId="28" xfId="0" applyFont="1" applyBorder="1"/>
    <xf numFmtId="0" fontId="34" fillId="0" borderId="0" xfId="0" applyFont="1"/>
    <xf numFmtId="0" fontId="35" fillId="0" borderId="0" xfId="0" applyFont="1"/>
    <xf numFmtId="0" fontId="1" fillId="0" borderId="63" xfId="0" applyFont="1" applyBorder="1" applyAlignment="1">
      <alignment horizontal="center"/>
    </xf>
    <xf numFmtId="0" fontId="1" fillId="0" borderId="64" xfId="0" applyFont="1" applyBorder="1" applyAlignment="1">
      <alignment horizontal="center"/>
    </xf>
    <xf numFmtId="0" fontId="1" fillId="0" borderId="65" xfId="0" applyFont="1" applyBorder="1" applyAlignment="1">
      <alignment horizontal="center"/>
    </xf>
    <xf numFmtId="0" fontId="1" fillId="0" borderId="28" xfId="0" applyFont="1" applyFill="1" applyBorder="1"/>
    <xf numFmtId="0" fontId="1" fillId="0" borderId="55" xfId="0" applyFont="1" applyFill="1" applyBorder="1"/>
    <xf numFmtId="0" fontId="1" fillId="0" borderId="66" xfId="0" applyFont="1" applyBorder="1"/>
    <xf numFmtId="0" fontId="1" fillId="0" borderId="67" xfId="0" applyFont="1" applyBorder="1"/>
    <xf numFmtId="0" fontId="1" fillId="0" borderId="68" xfId="0" applyFont="1" applyBorder="1"/>
    <xf numFmtId="44" fontId="1" fillId="0" borderId="69" xfId="28" applyFont="1" applyBorder="1"/>
    <xf numFmtId="0" fontId="1" fillId="0" borderId="25" xfId="0" applyFont="1" applyFill="1" applyBorder="1"/>
    <xf numFmtId="0" fontId="1" fillId="0" borderId="70" xfId="0" applyFont="1" applyFill="1" applyBorder="1"/>
    <xf numFmtId="0" fontId="1" fillId="0" borderId="71" xfId="0" applyFont="1" applyBorder="1"/>
    <xf numFmtId="1" fontId="4" fillId="0" borderId="20" xfId="0" applyNumberFormat="1" applyFont="1" applyFill="1" applyBorder="1"/>
    <xf numFmtId="0" fontId="1" fillId="0" borderId="60" xfId="0" applyFont="1" applyBorder="1"/>
    <xf numFmtId="0" fontId="1" fillId="0" borderId="72" xfId="0" applyFont="1" applyBorder="1"/>
    <xf numFmtId="0" fontId="7" fillId="0" borderId="27" xfId="0" applyFont="1" applyBorder="1"/>
    <xf numFmtId="0" fontId="9" fillId="0" borderId="27" xfId="0" applyFont="1" applyBorder="1"/>
    <xf numFmtId="0" fontId="9" fillId="0" borderId="25" xfId="0" applyFont="1" applyBorder="1"/>
    <xf numFmtId="0" fontId="9" fillId="0" borderId="26" xfId="0" applyFont="1" applyBorder="1" applyAlignment="1">
      <alignment horizontal="center"/>
    </xf>
    <xf numFmtId="0" fontId="9" fillId="0" borderId="28" xfId="0" applyFont="1" applyBorder="1" applyAlignment="1">
      <alignment horizontal="center"/>
    </xf>
    <xf numFmtId="0" fontId="9" fillId="0" borderId="29" xfId="0" applyFont="1" applyBorder="1" applyAlignment="1">
      <alignment horizontal="center"/>
    </xf>
    <xf numFmtId="0" fontId="9" fillId="0" borderId="30" xfId="0" applyFont="1" applyBorder="1" applyAlignment="1">
      <alignment horizontal="center"/>
    </xf>
    <xf numFmtId="0" fontId="9" fillId="0" borderId="27" xfId="0" applyFont="1" applyBorder="1" applyAlignment="1">
      <alignment horizontal="center"/>
    </xf>
    <xf numFmtId="0" fontId="9" fillId="0" borderId="24" xfId="0" applyFont="1" applyBorder="1"/>
    <xf numFmtId="1" fontId="32" fillId="0" borderId="0" xfId="39" applyNumberFormat="1" applyFont="1" applyAlignment="1">
      <alignment horizontal="center"/>
    </xf>
    <xf numFmtId="2" fontId="32" fillId="0" borderId="0" xfId="39" applyNumberFormat="1" applyFont="1" applyAlignment="1">
      <alignment horizontal="center"/>
    </xf>
    <xf numFmtId="2" fontId="31" fillId="0" borderId="0" xfId="39" applyNumberFormat="1" applyFont="1" applyAlignment="1">
      <alignment horizontal="center"/>
    </xf>
    <xf numFmtId="0" fontId="1" fillId="0" borderId="73" xfId="0" applyFont="1" applyBorder="1"/>
    <xf numFmtId="0" fontId="1" fillId="0" borderId="30" xfId="0" applyFont="1" applyFill="1" applyBorder="1" applyAlignment="1">
      <alignment horizontal="center"/>
    </xf>
    <xf numFmtId="2" fontId="4" fillId="0" borderId="0" xfId="0" applyNumberFormat="1" applyFont="1" applyFill="1" applyBorder="1"/>
    <xf numFmtId="0" fontId="1" fillId="0" borderId="74" xfId="0" applyFont="1" applyBorder="1" applyAlignment="1">
      <alignment horizontal="center"/>
    </xf>
    <xf numFmtId="0" fontId="1" fillId="0" borderId="75" xfId="0" applyFont="1" applyBorder="1" applyAlignment="1">
      <alignment horizontal="center"/>
    </xf>
    <xf numFmtId="0" fontId="1" fillId="0" borderId="76" xfId="0" applyFont="1" applyBorder="1" applyAlignment="1">
      <alignment horizontal="center"/>
    </xf>
    <xf numFmtId="0" fontId="1" fillId="0" borderId="50" xfId="0" applyFont="1" applyBorder="1" applyAlignment="1">
      <alignment horizontal="center"/>
    </xf>
    <xf numFmtId="0" fontId="1" fillId="0" borderId="77" xfId="0" applyFont="1" applyBorder="1" applyAlignment="1">
      <alignment horizontal="center"/>
    </xf>
    <xf numFmtId="0" fontId="10" fillId="0" borderId="27" xfId="0" applyFont="1" applyBorder="1"/>
    <xf numFmtId="0" fontId="10" fillId="0" borderId="31" xfId="0" applyFont="1" applyBorder="1"/>
    <xf numFmtId="0" fontId="10" fillId="0" borderId="25" xfId="0" applyFont="1" applyBorder="1"/>
    <xf numFmtId="0" fontId="10" fillId="0" borderId="26" xfId="0" applyFont="1" applyBorder="1" applyAlignment="1">
      <alignment horizontal="center"/>
    </xf>
    <xf numFmtId="0" fontId="10" fillId="0" borderId="28" xfId="0" applyFont="1" applyBorder="1" applyAlignment="1">
      <alignment horizontal="center"/>
    </xf>
    <xf numFmtId="0" fontId="10" fillId="0" borderId="29" xfId="0" applyFont="1" applyBorder="1" applyAlignment="1">
      <alignment horizontal="center"/>
    </xf>
    <xf numFmtId="0" fontId="10" fillId="0" borderId="30" xfId="0" applyFont="1" applyBorder="1" applyAlignment="1">
      <alignment horizontal="center"/>
    </xf>
    <xf numFmtId="0" fontId="10" fillId="0" borderId="27" xfId="0" applyFont="1" applyBorder="1" applyAlignment="1">
      <alignment horizontal="center"/>
    </xf>
    <xf numFmtId="0" fontId="10" fillId="0" borderId="24" xfId="0" applyFont="1" applyBorder="1"/>
    <xf numFmtId="0" fontId="1" fillId="0" borderId="27" xfId="0" applyFont="1" applyBorder="1" applyAlignment="1">
      <alignment wrapText="1"/>
    </xf>
    <xf numFmtId="0" fontId="1" fillId="0" borderId="28" xfId="0" applyFont="1" applyBorder="1" applyAlignment="1">
      <alignment horizontal="right"/>
    </xf>
    <xf numFmtId="0" fontId="1" fillId="0" borderId="0" xfId="0" applyFont="1" applyFill="1" applyBorder="1" applyAlignment="1">
      <alignment horizontal="right"/>
    </xf>
    <xf numFmtId="0" fontId="1" fillId="0" borderId="27" xfId="0" applyFont="1" applyBorder="1" applyAlignment="1">
      <alignment horizontal="right"/>
    </xf>
    <xf numFmtId="0" fontId="1" fillId="0" borderId="26" xfId="0" applyFont="1" applyBorder="1" applyAlignment="1">
      <alignment horizontal="right"/>
    </xf>
    <xf numFmtId="0" fontId="1" fillId="0" borderId="27" xfId="39" applyFont="1" applyBorder="1"/>
    <xf numFmtId="0" fontId="1" fillId="0" borderId="31" xfId="39" applyFont="1" applyBorder="1"/>
    <xf numFmtId="0" fontId="1" fillId="0" borderId="25" xfId="39" applyFont="1" applyBorder="1"/>
    <xf numFmtId="0" fontId="1" fillId="0" borderId="26" xfId="39" applyFont="1" applyBorder="1" applyAlignment="1">
      <alignment horizontal="center"/>
    </xf>
    <xf numFmtId="0" fontId="1" fillId="0" borderId="28" xfId="39" applyFont="1" applyBorder="1" applyAlignment="1">
      <alignment horizontal="center"/>
    </xf>
    <xf numFmtId="0" fontId="1" fillId="0" borderId="29" xfId="39" applyFont="1" applyBorder="1" applyAlignment="1">
      <alignment horizontal="center"/>
    </xf>
    <xf numFmtId="0" fontId="1" fillId="0" borderId="30" xfId="39" applyFont="1" applyBorder="1" applyAlignment="1">
      <alignment horizontal="center"/>
    </xf>
    <xf numFmtId="0" fontId="1" fillId="0" borderId="27" xfId="39" applyFont="1" applyBorder="1" applyAlignment="1">
      <alignment horizontal="center"/>
    </xf>
    <xf numFmtId="0" fontId="1" fillId="0" borderId="24" xfId="39" applyFont="1" applyBorder="1"/>
    <xf numFmtId="0" fontId="1" fillId="0" borderId="0" xfId="0" applyFont="1"/>
    <xf numFmtId="0" fontId="1" fillId="0" borderId="0" xfId="0" applyFont="1" applyFill="1" applyBorder="1"/>
    <xf numFmtId="0" fontId="4" fillId="0" borderId="20" xfId="0" applyFont="1" applyBorder="1"/>
    <xf numFmtId="0" fontId="1" fillId="0" borderId="27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0" fontId="1" fillId="0" borderId="28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1" fillId="0" borderId="30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1" fillId="0" borderId="21" xfId="0" applyFont="1" applyBorder="1"/>
    <xf numFmtId="2" fontId="1" fillId="0" borderId="22" xfId="0" applyNumberFormat="1" applyFont="1" applyBorder="1"/>
    <xf numFmtId="0" fontId="1" fillId="0" borderId="0" xfId="0" applyFont="1"/>
    <xf numFmtId="0" fontId="1" fillId="0" borderId="0" xfId="0" applyFont="1" applyFill="1" applyBorder="1"/>
    <xf numFmtId="0" fontId="1" fillId="0" borderId="27" xfId="0" applyFont="1" applyBorder="1"/>
    <xf numFmtId="0" fontId="1" fillId="0" borderId="0" xfId="0" applyFont="1"/>
    <xf numFmtId="0" fontId="1" fillId="0" borderId="0" xfId="0" applyFont="1" applyFill="1" applyBorder="1"/>
    <xf numFmtId="0" fontId="4" fillId="0" borderId="20" xfId="0" applyFont="1" applyBorder="1"/>
    <xf numFmtId="0" fontId="1" fillId="0" borderId="20" xfId="0" applyFont="1" applyBorder="1" applyAlignment="1">
      <alignment horizontal="center"/>
    </xf>
    <xf numFmtId="0" fontId="1" fillId="0" borderId="20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2" fontId="1" fillId="0" borderId="22" xfId="0" applyNumberFormat="1" applyFont="1" applyBorder="1"/>
    <xf numFmtId="0" fontId="1" fillId="0" borderId="0" xfId="0" applyFont="1" applyBorder="1"/>
    <xf numFmtId="0" fontId="4" fillId="0" borderId="15" xfId="0" applyFont="1" applyFill="1" applyBorder="1"/>
  </cellXfs>
  <cellStyles count="50">
    <cellStyle name="20% - Accent1 2" xfId="1"/>
    <cellStyle name="20% - Accent2 2" xfId="2"/>
    <cellStyle name="20% - Accent3 2" xfId="3"/>
    <cellStyle name="20% - Accent4 2" xfId="4"/>
    <cellStyle name="20% - Accent5 2" xfId="5"/>
    <cellStyle name="20% - Accent6 2" xfId="6"/>
    <cellStyle name="40% - Accent1 2" xfId="7"/>
    <cellStyle name="40% - Accent2 2" xfId="8"/>
    <cellStyle name="40% - Accent3 2" xfId="9"/>
    <cellStyle name="40% - Accent4 2" xfId="10"/>
    <cellStyle name="40% - Accent5 2" xfId="11"/>
    <cellStyle name="40% - Accent6 2" xfId="12"/>
    <cellStyle name="60% - Accent1 2" xfId="13"/>
    <cellStyle name="60% - Accent2 2" xfId="14"/>
    <cellStyle name="60% - Accent3 2" xfId="15"/>
    <cellStyle name="60% - Accent4 2" xfId="16"/>
    <cellStyle name="60% - Accent5 2" xfId="17"/>
    <cellStyle name="60% - Accent6 2" xfId="18"/>
    <cellStyle name="Accent1 2" xfId="19"/>
    <cellStyle name="Accent2 2" xfId="20"/>
    <cellStyle name="Accent3 2" xfId="21"/>
    <cellStyle name="Accent4 2" xfId="22"/>
    <cellStyle name="Accent5 2" xfId="23"/>
    <cellStyle name="Accent6 2" xfId="24"/>
    <cellStyle name="Bad 2" xfId="25"/>
    <cellStyle name="Calculation 2" xfId="26"/>
    <cellStyle name="Check Cell 2" xfId="27"/>
    <cellStyle name="Currency" xfId="28" builtinId="4"/>
    <cellStyle name="Currency 2 2" xfId="29"/>
    <cellStyle name="Excel Built-in Normal" xfId="49"/>
    <cellStyle name="Explanatory Text 2" xfId="30"/>
    <cellStyle name="Good 2" xfId="31"/>
    <cellStyle name="Heading 1 2" xfId="32"/>
    <cellStyle name="Heading 2 2" xfId="33"/>
    <cellStyle name="Heading 3 2" xfId="34"/>
    <cellStyle name="Heading 4 2" xfId="35"/>
    <cellStyle name="Input 2" xfId="36"/>
    <cellStyle name="Linked Cell 2" xfId="37"/>
    <cellStyle name="Neutral 2" xfId="38"/>
    <cellStyle name="Normal" xfId="0" builtinId="0"/>
    <cellStyle name="Normal 2" xfId="39"/>
    <cellStyle name="Normal 3" xfId="40"/>
    <cellStyle name="Normal 4" xfId="41"/>
    <cellStyle name="Normal 5" xfId="42"/>
    <cellStyle name="Normal 6" xfId="43"/>
    <cellStyle name="Note 2" xfId="44"/>
    <cellStyle name="Output 2" xfId="45"/>
    <cellStyle name="Title 2" xfId="46"/>
    <cellStyle name="Total 2" xfId="47"/>
    <cellStyle name="Warning Text 2" xfId="4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ithanm/AppData/Local/Temp/Kenya%20Book%20Scores%20-%20july%20201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ithanm/AppData/Local/Temp/04.%20Africa%20Book%20Scores%20-%20%20April%20201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lawi"/>
      <sheetName val="Mauritius"/>
      <sheetName val="South Africa"/>
      <sheetName val="Summary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hana"/>
      <sheetName val="Kenya"/>
      <sheetName val="Malawi"/>
      <sheetName val="Mauritius"/>
      <sheetName val="South Africa"/>
      <sheetName val="Summary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1"/>
  <sheetViews>
    <sheetView workbookViewId="0">
      <selection activeCell="B10" sqref="B10"/>
    </sheetView>
  </sheetViews>
  <sheetFormatPr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>
      <c r="B2" s="2" t="s">
        <v>280</v>
      </c>
    </row>
    <row r="3" spans="1:16" ht="12.75">
      <c r="B3" s="2" t="s">
        <v>260</v>
      </c>
      <c r="C3" s="2"/>
      <c r="D3" s="2"/>
      <c r="E3" s="2"/>
    </row>
    <row r="4" spans="1:16">
      <c r="B4" s="78"/>
      <c r="C4" s="79" t="s">
        <v>0</v>
      </c>
      <c r="D4" s="79" t="s">
        <v>1</v>
      </c>
      <c r="E4" s="78" t="s">
        <v>2</v>
      </c>
      <c r="F4" s="80" t="s">
        <v>3</v>
      </c>
      <c r="G4" s="81" t="s">
        <v>4</v>
      </c>
      <c r="H4" s="82"/>
      <c r="I4" s="83" t="s">
        <v>5</v>
      </c>
      <c r="J4" s="84"/>
      <c r="K4" s="85" t="s">
        <v>6</v>
      </c>
      <c r="L4" s="79"/>
      <c r="M4" s="85" t="s">
        <v>7</v>
      </c>
      <c r="N4" s="84"/>
      <c r="O4" s="78"/>
      <c r="P4" s="78"/>
    </row>
    <row r="5" spans="1:16">
      <c r="B5" s="86"/>
      <c r="C5" s="12">
        <v>5</v>
      </c>
      <c r="D5" s="13"/>
      <c r="E5" s="13"/>
      <c r="F5" s="87">
        <v>0.1</v>
      </c>
      <c r="G5" s="88">
        <v>0.25</v>
      </c>
      <c r="H5" s="88">
        <v>0.25</v>
      </c>
      <c r="I5" s="84">
        <v>0.5</v>
      </c>
      <c r="J5" s="88">
        <v>0.5</v>
      </c>
      <c r="K5" s="89">
        <v>1</v>
      </c>
      <c r="L5" s="90">
        <v>1</v>
      </c>
      <c r="M5" s="89">
        <v>2</v>
      </c>
      <c r="N5" s="89">
        <v>2</v>
      </c>
      <c r="O5" s="91"/>
      <c r="P5" s="92"/>
    </row>
    <row r="6" spans="1:16" s="30" customFormat="1">
      <c r="A6" s="1"/>
      <c r="B6" s="93" t="s">
        <v>8</v>
      </c>
      <c r="C6" s="94"/>
      <c r="D6" s="94"/>
      <c r="E6" s="94"/>
      <c r="F6" s="87" t="s">
        <v>9</v>
      </c>
      <c r="G6" s="95" t="s">
        <v>10</v>
      </c>
      <c r="H6" s="95" t="s">
        <v>11</v>
      </c>
      <c r="I6" s="82" t="s">
        <v>12</v>
      </c>
      <c r="J6" s="95" t="s">
        <v>13</v>
      </c>
      <c r="K6" s="95" t="s">
        <v>14</v>
      </c>
      <c r="L6" s="87" t="s">
        <v>15</v>
      </c>
      <c r="M6" s="95" t="s">
        <v>16</v>
      </c>
      <c r="N6" s="95" t="s">
        <v>17</v>
      </c>
      <c r="O6" s="82" t="s">
        <v>18</v>
      </c>
      <c r="P6" s="87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>
      <c r="B8" s="96"/>
      <c r="C8" s="96"/>
      <c r="D8" s="96"/>
      <c r="E8" s="96"/>
      <c r="F8" s="97"/>
      <c r="G8" s="97"/>
      <c r="H8" s="97"/>
      <c r="I8" s="97"/>
      <c r="J8" s="97"/>
      <c r="K8" s="97"/>
      <c r="L8" s="97"/>
      <c r="M8" s="97"/>
      <c r="N8" s="97"/>
      <c r="O8" s="98"/>
      <c r="P8" s="98"/>
    </row>
    <row r="9" spans="1:16" s="200" customFormat="1">
      <c r="A9" s="199"/>
      <c r="B9" s="99" t="s">
        <v>281</v>
      </c>
      <c r="C9" s="108"/>
      <c r="D9" s="100"/>
      <c r="E9" s="100"/>
      <c r="F9" s="129"/>
      <c r="G9" s="130"/>
      <c r="H9" s="131"/>
      <c r="I9" s="104">
        <v>3</v>
      </c>
      <c r="J9" s="131"/>
      <c r="K9" s="130"/>
      <c r="L9" s="105"/>
      <c r="M9" s="130"/>
      <c r="N9" s="131">
        <v>2</v>
      </c>
      <c r="O9" s="106">
        <f>SUM(F9:N9)</f>
        <v>5</v>
      </c>
      <c r="P9" s="107">
        <f>(F9*$F$5)+(G9*$G$5)+(H9*$H$5)+(I9*$I$5)+(J9*$J$5)+(K9*$K$5)+(L9*$L$5)+(M9*$M$5)+(N9*$N$5)</f>
        <v>5.5</v>
      </c>
    </row>
    <row r="10" spans="1:16" s="30" customFormat="1">
      <c r="A10" s="1"/>
      <c r="B10" s="99"/>
      <c r="C10" s="108"/>
      <c r="D10" s="100"/>
      <c r="E10" s="100"/>
      <c r="F10" s="129"/>
      <c r="G10" s="130"/>
      <c r="H10" s="131"/>
      <c r="I10" s="104"/>
      <c r="J10" s="131"/>
      <c r="K10" s="130"/>
      <c r="L10" s="105"/>
      <c r="M10" s="130"/>
      <c r="N10" s="131"/>
      <c r="O10" s="106">
        <f>SUM(F10:N10)</f>
        <v>0</v>
      </c>
      <c r="P10" s="107">
        <f>(F10*$F$5)+(G10*$G$5)+(H10*$H$5)+(I10*$I$5)+(J10*$J$5)+(K10*$K$5)+(L10*$L$5)+(M10*$M$5)+(N10*$N$5)</f>
        <v>0</v>
      </c>
    </row>
    <row r="11" spans="1:16">
      <c r="A11" s="38"/>
      <c r="B11" s="109" t="s">
        <v>21</v>
      </c>
      <c r="C11" s="109">
        <f t="shared" ref="C11:P11" si="0">SUM(C9:C10)</f>
        <v>0</v>
      </c>
      <c r="D11" s="109">
        <f t="shared" si="0"/>
        <v>0</v>
      </c>
      <c r="E11" s="109">
        <f t="shared" si="0"/>
        <v>0</v>
      </c>
      <c r="F11" s="109">
        <f t="shared" si="0"/>
        <v>0</v>
      </c>
      <c r="G11" s="109">
        <f t="shared" si="0"/>
        <v>0</v>
      </c>
      <c r="H11" s="109">
        <f t="shared" si="0"/>
        <v>0</v>
      </c>
      <c r="I11" s="109">
        <f t="shared" si="0"/>
        <v>3</v>
      </c>
      <c r="J11" s="109">
        <f t="shared" si="0"/>
        <v>0</v>
      </c>
      <c r="K11" s="109">
        <f t="shared" si="0"/>
        <v>0</v>
      </c>
      <c r="L11" s="109">
        <f t="shared" si="0"/>
        <v>0</v>
      </c>
      <c r="M11" s="109">
        <f t="shared" si="0"/>
        <v>0</v>
      </c>
      <c r="N11" s="109">
        <f t="shared" si="0"/>
        <v>2</v>
      </c>
      <c r="O11" s="109">
        <f t="shared" si="0"/>
        <v>5</v>
      </c>
      <c r="P11" s="109">
        <f t="shared" si="0"/>
        <v>5.5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8"/>
  <sheetViews>
    <sheetView workbookViewId="0">
      <selection activeCell="B27" sqref="B27"/>
    </sheetView>
  </sheetViews>
  <sheetFormatPr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>
      <c r="B2" s="2" t="s">
        <v>69</v>
      </c>
    </row>
    <row r="3" spans="1:16" ht="12.75">
      <c r="B3" s="2" t="s">
        <v>260</v>
      </c>
      <c r="C3" s="2"/>
      <c r="D3" s="2"/>
      <c r="E3" s="2"/>
    </row>
    <row r="4" spans="1:16">
      <c r="B4" s="78"/>
      <c r="C4" s="79" t="s">
        <v>0</v>
      </c>
      <c r="D4" s="79" t="s">
        <v>1</v>
      </c>
      <c r="E4" s="78" t="s">
        <v>2</v>
      </c>
      <c r="F4" s="80" t="s">
        <v>3</v>
      </c>
      <c r="G4" s="81" t="s">
        <v>4</v>
      </c>
      <c r="H4" s="82"/>
      <c r="I4" s="83" t="s">
        <v>5</v>
      </c>
      <c r="J4" s="84"/>
      <c r="K4" s="85" t="s">
        <v>6</v>
      </c>
      <c r="L4" s="79"/>
      <c r="M4" s="85" t="s">
        <v>7</v>
      </c>
      <c r="N4" s="84"/>
      <c r="O4" s="78"/>
      <c r="P4" s="78"/>
    </row>
    <row r="5" spans="1:16">
      <c r="B5" s="86"/>
      <c r="C5" s="12">
        <v>5</v>
      </c>
      <c r="D5" s="13"/>
      <c r="E5" s="13"/>
      <c r="F5" s="87">
        <v>0.1</v>
      </c>
      <c r="G5" s="88">
        <v>0.25</v>
      </c>
      <c r="H5" s="88">
        <v>0.25</v>
      </c>
      <c r="I5" s="84">
        <v>0.5</v>
      </c>
      <c r="J5" s="88">
        <v>0.5</v>
      </c>
      <c r="K5" s="89">
        <v>1</v>
      </c>
      <c r="L5" s="90">
        <v>1</v>
      </c>
      <c r="M5" s="89">
        <v>2</v>
      </c>
      <c r="N5" s="89">
        <v>2</v>
      </c>
      <c r="O5" s="91"/>
      <c r="P5" s="92"/>
    </row>
    <row r="6" spans="1:16" s="30" customFormat="1">
      <c r="A6" s="1"/>
      <c r="B6" s="93" t="s">
        <v>8</v>
      </c>
      <c r="C6" s="94"/>
      <c r="D6" s="94"/>
      <c r="E6" s="94"/>
      <c r="F6" s="87" t="s">
        <v>9</v>
      </c>
      <c r="G6" s="95" t="s">
        <v>10</v>
      </c>
      <c r="H6" s="95" t="s">
        <v>11</v>
      </c>
      <c r="I6" s="82" t="s">
        <v>12</v>
      </c>
      <c r="J6" s="95" t="s">
        <v>13</v>
      </c>
      <c r="K6" s="95" t="s">
        <v>14</v>
      </c>
      <c r="L6" s="87" t="s">
        <v>15</v>
      </c>
      <c r="M6" s="95" t="s">
        <v>16</v>
      </c>
      <c r="N6" s="95" t="s">
        <v>17</v>
      </c>
      <c r="O6" s="82" t="s">
        <v>18</v>
      </c>
      <c r="P6" s="87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2" thickBot="1">
      <c r="B8" s="33"/>
      <c r="C8" s="33"/>
      <c r="D8" s="33"/>
      <c r="E8" s="33"/>
      <c r="F8" s="34"/>
      <c r="G8" s="34"/>
      <c r="H8" s="34"/>
      <c r="I8" s="34"/>
      <c r="J8" s="34"/>
      <c r="K8" s="34"/>
      <c r="L8" s="34"/>
      <c r="M8" s="34"/>
      <c r="N8" s="34"/>
      <c r="O8" s="35"/>
      <c r="P8" s="35"/>
    </row>
    <row r="9" spans="1:16" s="30" customFormat="1">
      <c r="A9" s="1"/>
      <c r="B9" s="99" t="s">
        <v>157</v>
      </c>
      <c r="C9" s="108"/>
      <c r="D9" s="100"/>
      <c r="E9" s="100"/>
      <c r="F9" s="159"/>
      <c r="G9" s="160">
        <v>780</v>
      </c>
      <c r="H9" s="161"/>
      <c r="I9" s="162"/>
      <c r="J9" s="161"/>
      <c r="K9" s="160"/>
      <c r="L9" s="163"/>
      <c r="M9" s="160"/>
      <c r="N9" s="161">
        <v>370</v>
      </c>
      <c r="O9" s="106">
        <f t="shared" ref="O9:O17" si="0">SUM(F9:N9)</f>
        <v>1150</v>
      </c>
      <c r="P9" s="107">
        <f t="shared" ref="P9:P17" si="1">(F9*$F$5)+(G9*$G$5)+(H9*$H$5)+(I9*$I$5)+(J9*$J$5)+(K9*$K$5)+(L9*$L$5)+(M9*$M$5)+(N9*$N$5)</f>
        <v>935</v>
      </c>
    </row>
    <row r="10" spans="1:16" s="30" customFormat="1">
      <c r="A10" s="1"/>
      <c r="B10" s="99"/>
      <c r="C10" s="108"/>
      <c r="D10" s="100"/>
      <c r="E10" s="100"/>
      <c r="F10" s="129"/>
      <c r="G10" s="130"/>
      <c r="H10" s="131"/>
      <c r="I10" s="104"/>
      <c r="J10" s="131"/>
      <c r="K10" s="130"/>
      <c r="L10" s="105"/>
      <c r="M10" s="130"/>
      <c r="N10" s="131"/>
      <c r="O10" s="106">
        <f t="shared" si="0"/>
        <v>0</v>
      </c>
      <c r="P10" s="107">
        <f t="shared" si="1"/>
        <v>0</v>
      </c>
    </row>
    <row r="11" spans="1:16" s="30" customFormat="1" hidden="1">
      <c r="A11" s="1"/>
      <c r="B11" s="99"/>
      <c r="C11" s="108"/>
      <c r="D11" s="100"/>
      <c r="E11" s="100"/>
      <c r="F11" s="129"/>
      <c r="G11" s="130"/>
      <c r="H11" s="131"/>
      <c r="I11" s="104"/>
      <c r="J11" s="131"/>
      <c r="K11" s="130"/>
      <c r="L11" s="105"/>
      <c r="M11" s="130"/>
      <c r="N11" s="131"/>
      <c r="O11" s="106">
        <f t="shared" si="0"/>
        <v>0</v>
      </c>
      <c r="P11" s="107">
        <f t="shared" si="1"/>
        <v>0</v>
      </c>
    </row>
    <row r="12" spans="1:16" s="30" customFormat="1" hidden="1">
      <c r="A12" s="1"/>
      <c r="B12" s="99"/>
      <c r="C12" s="108"/>
      <c r="D12" s="100"/>
      <c r="E12" s="100"/>
      <c r="F12" s="129"/>
      <c r="G12" s="130"/>
      <c r="H12" s="131"/>
      <c r="I12" s="104"/>
      <c r="J12" s="131"/>
      <c r="K12" s="130"/>
      <c r="L12" s="105"/>
      <c r="M12" s="130"/>
      <c r="N12" s="131"/>
      <c r="O12" s="106">
        <f t="shared" si="0"/>
        <v>0</v>
      </c>
      <c r="P12" s="107">
        <f t="shared" si="1"/>
        <v>0</v>
      </c>
    </row>
    <row r="13" spans="1:16" s="30" customFormat="1" hidden="1">
      <c r="A13" s="1"/>
      <c r="B13" s="99"/>
      <c r="C13" s="108"/>
      <c r="D13" s="100"/>
      <c r="E13" s="100"/>
      <c r="F13" s="129"/>
      <c r="G13" s="130"/>
      <c r="H13" s="131"/>
      <c r="I13" s="104"/>
      <c r="J13" s="131"/>
      <c r="K13" s="130"/>
      <c r="L13" s="105"/>
      <c r="M13" s="130"/>
      <c r="N13" s="131"/>
      <c r="O13" s="106">
        <f t="shared" si="0"/>
        <v>0</v>
      </c>
      <c r="P13" s="107">
        <f t="shared" si="1"/>
        <v>0</v>
      </c>
    </row>
    <row r="14" spans="1:16" s="30" customFormat="1" hidden="1">
      <c r="A14" s="1"/>
      <c r="B14" s="99"/>
      <c r="C14" s="108"/>
      <c r="D14" s="100"/>
      <c r="E14" s="100"/>
      <c r="F14" s="129"/>
      <c r="G14" s="130"/>
      <c r="H14" s="131"/>
      <c r="I14" s="104"/>
      <c r="J14" s="131"/>
      <c r="K14" s="130"/>
      <c r="L14" s="105"/>
      <c r="M14" s="130"/>
      <c r="N14" s="131"/>
      <c r="O14" s="106">
        <f t="shared" si="0"/>
        <v>0</v>
      </c>
      <c r="P14" s="107">
        <f t="shared" si="1"/>
        <v>0</v>
      </c>
    </row>
    <row r="15" spans="1:16" s="30" customFormat="1" hidden="1">
      <c r="A15" s="1"/>
      <c r="B15" s="99"/>
      <c r="C15" s="108"/>
      <c r="D15" s="100"/>
      <c r="E15" s="100"/>
      <c r="F15" s="129"/>
      <c r="G15" s="130"/>
      <c r="H15" s="131"/>
      <c r="I15" s="104"/>
      <c r="J15" s="131"/>
      <c r="K15" s="130"/>
      <c r="L15" s="105"/>
      <c r="M15" s="130"/>
      <c r="N15" s="131"/>
      <c r="O15" s="106">
        <f t="shared" si="0"/>
        <v>0</v>
      </c>
      <c r="P15" s="107">
        <f t="shared" si="1"/>
        <v>0</v>
      </c>
    </row>
    <row r="16" spans="1:16" s="30" customFormat="1" hidden="1">
      <c r="A16" s="1"/>
      <c r="B16" s="99"/>
      <c r="C16" s="108"/>
      <c r="D16" s="100"/>
      <c r="E16" s="100"/>
      <c r="F16" s="129"/>
      <c r="G16" s="130"/>
      <c r="H16" s="131"/>
      <c r="I16" s="104"/>
      <c r="J16" s="131"/>
      <c r="K16" s="130"/>
      <c r="L16" s="105"/>
      <c r="M16" s="130"/>
      <c r="N16" s="131"/>
      <c r="O16" s="106">
        <f t="shared" si="0"/>
        <v>0</v>
      </c>
      <c r="P16" s="107">
        <f t="shared" si="1"/>
        <v>0</v>
      </c>
    </row>
    <row r="17" spans="1:16" s="30" customFormat="1" hidden="1">
      <c r="A17" s="1"/>
      <c r="B17" s="99"/>
      <c r="C17" s="108"/>
      <c r="D17" s="100"/>
      <c r="E17" s="100"/>
      <c r="F17" s="101"/>
      <c r="G17" s="102"/>
      <c r="H17" s="103"/>
      <c r="I17" s="104"/>
      <c r="J17" s="103"/>
      <c r="K17" s="102"/>
      <c r="L17" s="105"/>
      <c r="M17" s="102"/>
      <c r="N17" s="103"/>
      <c r="O17" s="106">
        <f t="shared" si="0"/>
        <v>0</v>
      </c>
      <c r="P17" s="107">
        <f t="shared" si="1"/>
        <v>0</v>
      </c>
    </row>
    <row r="18" spans="1:16">
      <c r="A18" s="38"/>
      <c r="B18" s="109" t="s">
        <v>21</v>
      </c>
      <c r="C18" s="109">
        <f t="shared" ref="C18:P18" si="2">SUM(C9:C17)</f>
        <v>0</v>
      </c>
      <c r="D18" s="109">
        <f t="shared" si="2"/>
        <v>0</v>
      </c>
      <c r="E18" s="109">
        <f t="shared" si="2"/>
        <v>0</v>
      </c>
      <c r="F18" s="109">
        <f t="shared" si="2"/>
        <v>0</v>
      </c>
      <c r="G18" s="109">
        <f t="shared" si="2"/>
        <v>780</v>
      </c>
      <c r="H18" s="109">
        <f t="shared" si="2"/>
        <v>0</v>
      </c>
      <c r="I18" s="109">
        <f t="shared" si="2"/>
        <v>0</v>
      </c>
      <c r="J18" s="109">
        <f t="shared" si="2"/>
        <v>0</v>
      </c>
      <c r="K18" s="109">
        <f t="shared" si="2"/>
        <v>0</v>
      </c>
      <c r="L18" s="109">
        <f t="shared" si="2"/>
        <v>0</v>
      </c>
      <c r="M18" s="109">
        <f t="shared" si="2"/>
        <v>0</v>
      </c>
      <c r="N18" s="109">
        <f t="shared" si="2"/>
        <v>370</v>
      </c>
      <c r="O18" s="109">
        <f t="shared" si="2"/>
        <v>1150</v>
      </c>
      <c r="P18" s="109">
        <f t="shared" si="2"/>
        <v>935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4"/>
  <sheetViews>
    <sheetView workbookViewId="0">
      <selection activeCell="C32" sqref="C32"/>
    </sheetView>
  </sheetViews>
  <sheetFormatPr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>
      <c r="B2" s="2" t="s">
        <v>274</v>
      </c>
    </row>
    <row r="3" spans="1:16" ht="12.75">
      <c r="B3" s="2" t="s">
        <v>260</v>
      </c>
      <c r="C3" s="2"/>
      <c r="D3" s="2"/>
      <c r="E3" s="2"/>
    </row>
    <row r="4" spans="1:16">
      <c r="B4" s="78"/>
      <c r="C4" s="79" t="s">
        <v>0</v>
      </c>
      <c r="D4" s="79" t="s">
        <v>1</v>
      </c>
      <c r="E4" s="78" t="s">
        <v>2</v>
      </c>
      <c r="F4" s="80" t="s">
        <v>3</v>
      </c>
      <c r="G4" s="81" t="s">
        <v>4</v>
      </c>
      <c r="H4" s="82"/>
      <c r="I4" s="83" t="s">
        <v>5</v>
      </c>
      <c r="J4" s="84"/>
      <c r="K4" s="85" t="s">
        <v>6</v>
      </c>
      <c r="L4" s="79"/>
      <c r="M4" s="85" t="s">
        <v>7</v>
      </c>
      <c r="N4" s="84"/>
      <c r="O4" s="78"/>
      <c r="P4" s="78"/>
    </row>
    <row r="5" spans="1:16">
      <c r="B5" s="86"/>
      <c r="C5" s="12">
        <v>5</v>
      </c>
      <c r="D5" s="13"/>
      <c r="E5" s="13"/>
      <c r="F5" s="87">
        <v>0.1</v>
      </c>
      <c r="G5" s="88">
        <v>0.25</v>
      </c>
      <c r="H5" s="88">
        <v>0.25</v>
      </c>
      <c r="I5" s="84">
        <v>0.5</v>
      </c>
      <c r="J5" s="88">
        <v>0.5</v>
      </c>
      <c r="K5" s="89">
        <v>1</v>
      </c>
      <c r="L5" s="90">
        <v>1</v>
      </c>
      <c r="M5" s="89">
        <v>2</v>
      </c>
      <c r="N5" s="89">
        <v>2</v>
      </c>
      <c r="O5" s="91"/>
      <c r="P5" s="92"/>
    </row>
    <row r="6" spans="1:16" s="30" customFormat="1">
      <c r="A6" s="1"/>
      <c r="B6" s="93" t="s">
        <v>8</v>
      </c>
      <c r="C6" s="94"/>
      <c r="D6" s="94"/>
      <c r="E6" s="94"/>
      <c r="F6" s="87" t="s">
        <v>9</v>
      </c>
      <c r="G6" s="95" t="s">
        <v>10</v>
      </c>
      <c r="H6" s="95" t="s">
        <v>11</v>
      </c>
      <c r="I6" s="82" t="s">
        <v>12</v>
      </c>
      <c r="J6" s="95" t="s">
        <v>13</v>
      </c>
      <c r="K6" s="95" t="s">
        <v>14</v>
      </c>
      <c r="L6" s="87" t="s">
        <v>15</v>
      </c>
      <c r="M6" s="95" t="s">
        <v>16</v>
      </c>
      <c r="N6" s="95" t="s">
        <v>17</v>
      </c>
      <c r="O6" s="82" t="s">
        <v>18</v>
      </c>
      <c r="P6" s="87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>
      <c r="B8" s="96"/>
      <c r="C8" s="96"/>
      <c r="D8" s="96"/>
      <c r="E8" s="96"/>
      <c r="F8" s="97"/>
      <c r="G8" s="97"/>
      <c r="H8" s="97"/>
      <c r="I8" s="97"/>
      <c r="J8" s="97"/>
      <c r="K8" s="97"/>
      <c r="L8" s="97"/>
      <c r="M8" s="97"/>
      <c r="N8" s="97"/>
      <c r="O8" s="98"/>
      <c r="P8" s="98"/>
    </row>
    <row r="9" spans="1:16" s="30" customFormat="1">
      <c r="A9" s="1"/>
      <c r="B9" s="99" t="s">
        <v>276</v>
      </c>
      <c r="C9" s="108"/>
      <c r="D9" s="100"/>
      <c r="E9" s="100"/>
      <c r="F9" s="129"/>
      <c r="G9" s="130">
        <v>10</v>
      </c>
      <c r="H9" s="131"/>
      <c r="I9" s="104"/>
      <c r="J9" s="131"/>
      <c r="K9" s="130"/>
      <c r="L9" s="105"/>
      <c r="M9" s="130"/>
      <c r="N9" s="131">
        <v>1</v>
      </c>
      <c r="O9" s="106">
        <f t="shared" ref="O9:O12" si="0">SUM(F9:N9)</f>
        <v>11</v>
      </c>
      <c r="P9" s="107">
        <f t="shared" ref="P9:P12" si="1">(F9*$F$5)+(G9*$G$5)+(H9*$H$5)+(I9*$I$5)+(J9*$J$5)+(K9*$K$5)+(L9*$L$5)+(M9*$M$5)+(N9*$N$5)</f>
        <v>4.5</v>
      </c>
    </row>
    <row r="10" spans="1:16" s="30" customFormat="1">
      <c r="A10" s="1"/>
      <c r="B10" s="99" t="s">
        <v>277</v>
      </c>
      <c r="C10" s="108"/>
      <c r="D10" s="100"/>
      <c r="E10" s="100"/>
      <c r="F10" s="129"/>
      <c r="G10" s="130">
        <v>5</v>
      </c>
      <c r="H10" s="131"/>
      <c r="I10" s="104">
        <v>4</v>
      </c>
      <c r="J10" s="131"/>
      <c r="K10" s="130"/>
      <c r="L10" s="105"/>
      <c r="M10" s="130"/>
      <c r="N10" s="131"/>
      <c r="O10" s="106">
        <f t="shared" si="0"/>
        <v>9</v>
      </c>
      <c r="P10" s="107">
        <f t="shared" si="1"/>
        <v>3.25</v>
      </c>
    </row>
    <row r="11" spans="1:16" s="30" customFormat="1">
      <c r="A11" s="1"/>
      <c r="B11" s="99" t="s">
        <v>278</v>
      </c>
      <c r="C11" s="108"/>
      <c r="D11" s="100"/>
      <c r="E11" s="100"/>
      <c r="F11" s="129"/>
      <c r="G11" s="130">
        <v>10</v>
      </c>
      <c r="H11" s="131"/>
      <c r="I11" s="104"/>
      <c r="J11" s="131"/>
      <c r="K11" s="130"/>
      <c r="L11" s="105"/>
      <c r="M11" s="130"/>
      <c r="N11" s="131"/>
      <c r="O11" s="106">
        <f t="shared" si="0"/>
        <v>10</v>
      </c>
      <c r="P11" s="107">
        <f t="shared" si="1"/>
        <v>2.5</v>
      </c>
    </row>
    <row r="12" spans="1:16" s="30" customFormat="1">
      <c r="A12" s="1"/>
      <c r="B12" s="99" t="s">
        <v>279</v>
      </c>
      <c r="C12" s="108"/>
      <c r="D12" s="100"/>
      <c r="E12" s="100"/>
      <c r="F12" s="129"/>
      <c r="G12" s="130">
        <v>5</v>
      </c>
      <c r="H12" s="131"/>
      <c r="I12" s="104">
        <v>10</v>
      </c>
      <c r="J12" s="131"/>
      <c r="K12" s="130"/>
      <c r="L12" s="105"/>
      <c r="M12" s="130"/>
      <c r="N12" s="131">
        <v>6</v>
      </c>
      <c r="O12" s="106">
        <f t="shared" si="0"/>
        <v>21</v>
      </c>
      <c r="P12" s="107">
        <f t="shared" si="1"/>
        <v>18.25</v>
      </c>
    </row>
    <row r="13" spans="1:16" s="30" customFormat="1">
      <c r="A13" s="1"/>
      <c r="B13" s="99"/>
      <c r="C13" s="108"/>
      <c r="D13" s="100"/>
      <c r="E13" s="100"/>
      <c r="F13" s="129"/>
      <c r="G13" s="130"/>
      <c r="H13" s="131"/>
      <c r="I13" s="104"/>
      <c r="J13" s="131"/>
      <c r="K13" s="130"/>
      <c r="L13" s="105"/>
      <c r="M13" s="130"/>
      <c r="N13" s="131"/>
      <c r="O13" s="106">
        <f>SUM(F13:N13)</f>
        <v>0</v>
      </c>
      <c r="P13" s="107">
        <f>(F13*$F$5)+(G13*$G$5)+(H13*$H$5)+(I13*$I$5)+(J13*$J$5)+(K13*$K$5)+(L13*$L$5)+(M13*$M$5)+(N13*$N$5)</f>
        <v>0</v>
      </c>
    </row>
    <row r="14" spans="1:16">
      <c r="A14" s="38"/>
      <c r="B14" s="109" t="s">
        <v>21</v>
      </c>
      <c r="C14" s="109">
        <f t="shared" ref="C14:P14" si="2">SUM(C9:C13)</f>
        <v>0</v>
      </c>
      <c r="D14" s="109">
        <f t="shared" si="2"/>
        <v>0</v>
      </c>
      <c r="E14" s="109">
        <f t="shared" si="2"/>
        <v>0</v>
      </c>
      <c r="F14" s="109">
        <f t="shared" si="2"/>
        <v>0</v>
      </c>
      <c r="G14" s="109">
        <f t="shared" si="2"/>
        <v>30</v>
      </c>
      <c r="H14" s="109">
        <f t="shared" si="2"/>
        <v>0</v>
      </c>
      <c r="I14" s="109">
        <f t="shared" si="2"/>
        <v>14</v>
      </c>
      <c r="J14" s="109">
        <f t="shared" si="2"/>
        <v>0</v>
      </c>
      <c r="K14" s="109">
        <f t="shared" si="2"/>
        <v>0</v>
      </c>
      <c r="L14" s="109">
        <f t="shared" si="2"/>
        <v>0</v>
      </c>
      <c r="M14" s="109">
        <f t="shared" si="2"/>
        <v>0</v>
      </c>
      <c r="N14" s="109">
        <f t="shared" si="2"/>
        <v>7</v>
      </c>
      <c r="O14" s="109">
        <f t="shared" si="2"/>
        <v>51</v>
      </c>
      <c r="P14" s="109">
        <f t="shared" si="2"/>
        <v>28.5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38"/>
  <sheetViews>
    <sheetView workbookViewId="0">
      <selection activeCell="B22" sqref="B22"/>
    </sheetView>
  </sheetViews>
  <sheetFormatPr defaultRowHeight="11.25"/>
  <cols>
    <col min="1" max="1" width="3.140625" style="1" customWidth="1"/>
    <col min="2" max="2" width="38.5703125" style="1" customWidth="1"/>
    <col min="3" max="3" width="11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2" spans="1:16" ht="12.75">
      <c r="B2" s="2" t="s">
        <v>34</v>
      </c>
      <c r="C2" s="112" t="s">
        <v>35</v>
      </c>
    </row>
    <row r="3" spans="1:16" ht="12.75">
      <c r="B3" s="2" t="s">
        <v>260</v>
      </c>
      <c r="C3" s="2"/>
      <c r="D3" s="113"/>
      <c r="E3" s="2"/>
    </row>
    <row r="4" spans="1:16">
      <c r="B4" s="3"/>
      <c r="C4" s="4" t="s">
        <v>0</v>
      </c>
      <c r="D4" s="4" t="s">
        <v>1</v>
      </c>
      <c r="E4" s="3" t="s">
        <v>2</v>
      </c>
      <c r="F4" s="5" t="s">
        <v>33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1:16">
      <c r="B5" s="11"/>
      <c r="C5" s="12">
        <v>5</v>
      </c>
      <c r="D5" s="13"/>
      <c r="E5" s="13"/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1:16" s="30" customFormat="1" ht="12" thickBot="1">
      <c r="A6" s="1"/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2" thickBot="1">
      <c r="B8" s="33" t="s">
        <v>40</v>
      </c>
      <c r="C8" s="33"/>
      <c r="D8" s="33"/>
      <c r="E8" s="33"/>
      <c r="F8" s="34"/>
      <c r="G8" s="34"/>
      <c r="H8" s="34"/>
      <c r="I8" s="34"/>
      <c r="J8" s="34"/>
      <c r="K8" s="34"/>
      <c r="L8" s="34"/>
      <c r="M8" s="34"/>
      <c r="N8" s="34"/>
      <c r="O8" s="35"/>
      <c r="P8" s="35"/>
    </row>
    <row r="9" spans="1:16">
      <c r="B9" s="58" t="s">
        <v>261</v>
      </c>
      <c r="C9" s="156"/>
      <c r="D9" s="51"/>
      <c r="E9" s="52"/>
      <c r="F9" s="53"/>
      <c r="G9" s="59">
        <v>40</v>
      </c>
      <c r="H9" s="60"/>
      <c r="I9" s="61">
        <v>40</v>
      </c>
      <c r="J9" s="60"/>
      <c r="K9" s="59">
        <v>20</v>
      </c>
      <c r="L9" s="62"/>
      <c r="M9" s="59">
        <v>20</v>
      </c>
      <c r="N9" s="60"/>
      <c r="O9" s="126">
        <f>SUM(C9:N9)</f>
        <v>120</v>
      </c>
      <c r="P9" s="37">
        <f>(C9*$C$5)+(F9*$F$5)+(G9*$G$5)+(H9*$H$5)+(I9*$I$5)+(J9*$J$5)+(K9*$K$5)+(L9*$L$5)+(M9*$M$5)+(N9*$N$5)</f>
        <v>90</v>
      </c>
    </row>
    <row r="10" spans="1:16">
      <c r="B10" s="58" t="s">
        <v>262</v>
      </c>
      <c r="C10" s="156"/>
      <c r="D10" s="51"/>
      <c r="E10" s="52"/>
      <c r="F10" s="53"/>
      <c r="G10" s="59">
        <v>5</v>
      </c>
      <c r="H10" s="60"/>
      <c r="I10" s="61">
        <v>5</v>
      </c>
      <c r="J10" s="60"/>
      <c r="K10" s="59"/>
      <c r="L10" s="62"/>
      <c r="M10" s="59"/>
      <c r="N10" s="60"/>
      <c r="O10" s="126">
        <f t="shared" ref="O10:O19" si="0">SUM(F10:N10)</f>
        <v>10</v>
      </c>
      <c r="P10" s="37">
        <f t="shared" ref="P10:P19" si="1">(F10*$F$5)+(G10*$G$5)+(H10*$H$5)+(I10*$I$5)+(J10*$J$5)+(K10*$K$5)+(L10*$L$5)+(M10*$M$5)+(N10*$N$5)</f>
        <v>3.75</v>
      </c>
    </row>
    <row r="11" spans="1:16">
      <c r="B11" s="58" t="s">
        <v>263</v>
      </c>
      <c r="C11" s="156"/>
      <c r="D11" s="51"/>
      <c r="E11" s="52"/>
      <c r="F11" s="53"/>
      <c r="G11" s="59"/>
      <c r="H11" s="60"/>
      <c r="I11" s="157"/>
      <c r="J11" s="60"/>
      <c r="K11" s="59"/>
      <c r="L11" s="62"/>
      <c r="M11" s="59"/>
      <c r="N11" s="60">
        <v>145</v>
      </c>
      <c r="O11" s="126">
        <f t="shared" si="0"/>
        <v>145</v>
      </c>
      <c r="P11" s="37">
        <f t="shared" si="1"/>
        <v>290</v>
      </c>
    </row>
    <row r="12" spans="1:16">
      <c r="B12" s="58" t="s">
        <v>264</v>
      </c>
      <c r="C12" s="156"/>
      <c r="D12" s="51"/>
      <c r="E12" s="52"/>
      <c r="F12" s="53"/>
      <c r="G12" s="59"/>
      <c r="H12" s="60"/>
      <c r="I12" s="61"/>
      <c r="J12" s="60"/>
      <c r="K12" s="59"/>
      <c r="L12" s="62"/>
      <c r="M12" s="59"/>
      <c r="N12" s="60">
        <v>250</v>
      </c>
      <c r="O12" s="126">
        <f t="shared" si="0"/>
        <v>250</v>
      </c>
      <c r="P12" s="37">
        <f t="shared" si="1"/>
        <v>500</v>
      </c>
    </row>
    <row r="13" spans="1:16">
      <c r="B13" s="58" t="s">
        <v>265</v>
      </c>
      <c r="C13" s="156"/>
      <c r="D13" s="51"/>
      <c r="E13" s="52"/>
      <c r="F13" s="53"/>
      <c r="G13" s="59">
        <v>40</v>
      </c>
      <c r="H13" s="60"/>
      <c r="I13" s="61">
        <v>10</v>
      </c>
      <c r="J13" s="60"/>
      <c r="K13" s="59">
        <v>10</v>
      </c>
      <c r="L13" s="62"/>
      <c r="M13" s="59"/>
      <c r="N13" s="60">
        <v>15</v>
      </c>
      <c r="O13" s="126">
        <f t="shared" si="0"/>
        <v>75</v>
      </c>
      <c r="P13" s="37">
        <f t="shared" si="1"/>
        <v>55</v>
      </c>
    </row>
    <row r="14" spans="1:16">
      <c r="B14" s="58" t="s">
        <v>266</v>
      </c>
      <c r="C14" s="156"/>
      <c r="D14" s="51"/>
      <c r="E14" s="52"/>
      <c r="F14" s="53"/>
      <c r="G14" s="59">
        <v>1050</v>
      </c>
      <c r="H14" s="60"/>
      <c r="I14" s="61">
        <v>139</v>
      </c>
      <c r="J14" s="60"/>
      <c r="K14" s="59">
        <v>175</v>
      </c>
      <c r="L14" s="62"/>
      <c r="M14" s="59"/>
      <c r="N14" s="60">
        <v>69</v>
      </c>
      <c r="O14" s="126">
        <f t="shared" si="0"/>
        <v>1433</v>
      </c>
      <c r="P14" s="37">
        <f t="shared" si="1"/>
        <v>645</v>
      </c>
    </row>
    <row r="15" spans="1:16">
      <c r="B15" s="58" t="s">
        <v>267</v>
      </c>
      <c r="C15" s="156"/>
      <c r="D15" s="51"/>
      <c r="E15" s="52">
        <v>1</v>
      </c>
      <c r="F15" s="53">
        <v>7</v>
      </c>
      <c r="G15" s="59">
        <v>680</v>
      </c>
      <c r="H15" s="60"/>
      <c r="I15" s="157">
        <v>81</v>
      </c>
      <c r="J15" s="60"/>
      <c r="K15" s="59">
        <v>178</v>
      </c>
      <c r="L15" s="62"/>
      <c r="M15" s="59"/>
      <c r="N15" s="60">
        <v>61</v>
      </c>
      <c r="O15" s="126">
        <f t="shared" si="0"/>
        <v>1007</v>
      </c>
      <c r="P15" s="37">
        <f t="shared" si="1"/>
        <v>511.2</v>
      </c>
    </row>
    <row r="16" spans="1:16">
      <c r="B16" s="201" t="s">
        <v>273</v>
      </c>
      <c r="C16" s="156"/>
      <c r="D16" s="51"/>
      <c r="E16" s="52">
        <v>1</v>
      </c>
      <c r="F16" s="53">
        <v>89</v>
      </c>
      <c r="G16" s="59">
        <v>137</v>
      </c>
      <c r="H16" s="60"/>
      <c r="I16" s="61">
        <v>34</v>
      </c>
      <c r="J16" s="60"/>
      <c r="K16" s="59">
        <v>19</v>
      </c>
      <c r="L16" s="62"/>
      <c r="M16" s="59"/>
      <c r="N16" s="60">
        <v>490</v>
      </c>
      <c r="O16" s="126">
        <f t="shared" si="0"/>
        <v>769</v>
      </c>
      <c r="P16" s="37">
        <f t="shared" si="1"/>
        <v>1059.1500000000001</v>
      </c>
    </row>
    <row r="17" spans="1:16">
      <c r="B17" s="201" t="s">
        <v>268</v>
      </c>
      <c r="C17" s="156"/>
      <c r="D17" s="51"/>
      <c r="E17" s="52"/>
      <c r="F17" s="53"/>
      <c r="G17" s="59">
        <v>1031</v>
      </c>
      <c r="H17" s="60"/>
      <c r="I17" s="61">
        <v>620</v>
      </c>
      <c r="J17" s="60"/>
      <c r="K17" s="59">
        <v>710</v>
      </c>
      <c r="L17" s="62"/>
      <c r="M17" s="59"/>
      <c r="N17" s="60">
        <v>119</v>
      </c>
      <c r="O17" s="126">
        <f t="shared" si="0"/>
        <v>2480</v>
      </c>
      <c r="P17" s="37">
        <f t="shared" si="1"/>
        <v>1515.75</v>
      </c>
    </row>
    <row r="18" spans="1:16">
      <c r="B18" s="58" t="s">
        <v>269</v>
      </c>
      <c r="C18" s="156"/>
      <c r="D18" s="51"/>
      <c r="E18" s="52">
        <v>25</v>
      </c>
      <c r="F18" s="53"/>
      <c r="G18" s="59">
        <v>30</v>
      </c>
      <c r="H18" s="60"/>
      <c r="I18" s="61">
        <v>4</v>
      </c>
      <c r="J18" s="60"/>
      <c r="K18" s="59">
        <v>7</v>
      </c>
      <c r="L18" s="62"/>
      <c r="M18" s="59"/>
      <c r="N18" s="60">
        <v>452</v>
      </c>
      <c r="O18" s="126">
        <f t="shared" si="0"/>
        <v>493</v>
      </c>
      <c r="P18" s="37">
        <f t="shared" si="1"/>
        <v>920.5</v>
      </c>
    </row>
    <row r="19" spans="1:16">
      <c r="B19" s="58" t="s">
        <v>272</v>
      </c>
      <c r="C19" s="156"/>
      <c r="D19" s="51">
        <v>1</v>
      </c>
      <c r="E19" s="52">
        <v>1</v>
      </c>
      <c r="F19" s="53"/>
      <c r="G19" s="59">
        <v>25408</v>
      </c>
      <c r="H19" s="60"/>
      <c r="I19" s="61">
        <v>1893</v>
      </c>
      <c r="J19" s="60"/>
      <c r="K19" s="59">
        <v>2826</v>
      </c>
      <c r="L19" s="62"/>
      <c r="M19" s="59"/>
      <c r="N19" s="60">
        <v>1373</v>
      </c>
      <c r="O19" s="126">
        <f t="shared" si="0"/>
        <v>31500</v>
      </c>
      <c r="P19" s="37">
        <f t="shared" si="1"/>
        <v>12870.5</v>
      </c>
    </row>
    <row r="20" spans="1:16">
      <c r="B20" s="58" t="s">
        <v>270</v>
      </c>
      <c r="C20" s="156"/>
      <c r="D20" s="51"/>
      <c r="E20" s="52"/>
      <c r="F20" s="53"/>
      <c r="G20" s="59">
        <v>2000</v>
      </c>
      <c r="H20" s="60"/>
      <c r="I20" s="157"/>
      <c r="J20" s="60"/>
      <c r="K20" s="59"/>
      <c r="L20" s="62"/>
      <c r="M20" s="59"/>
      <c r="N20" s="60"/>
      <c r="O20" s="126">
        <f t="shared" ref="O20:O21" si="2">SUM(F20:N20)</f>
        <v>2000</v>
      </c>
      <c r="P20" s="37">
        <f t="shared" ref="P20:P21" si="3">(F20*$F$5)+(G20*$G$5)+(H20*$H$5)+(I20*$I$5)+(J20*$J$5)+(K20*$K$5)+(L20*$L$5)+(M20*$M$5)+(N20*$N$5)</f>
        <v>500</v>
      </c>
    </row>
    <row r="21" spans="1:16">
      <c r="B21" s="58" t="s">
        <v>388</v>
      </c>
      <c r="C21" s="156"/>
      <c r="D21" s="51"/>
      <c r="E21" s="52"/>
      <c r="F21" s="53">
        <v>5</v>
      </c>
      <c r="G21" s="59">
        <v>38</v>
      </c>
      <c r="H21" s="60"/>
      <c r="I21" s="61">
        <v>5</v>
      </c>
      <c r="J21" s="60"/>
      <c r="K21" s="59">
        <v>7</v>
      </c>
      <c r="L21" s="62"/>
      <c r="M21" s="59"/>
      <c r="N21" s="60">
        <v>211</v>
      </c>
      <c r="O21" s="126">
        <f t="shared" si="2"/>
        <v>266</v>
      </c>
      <c r="P21" s="37">
        <f t="shared" si="3"/>
        <v>441.5</v>
      </c>
    </row>
    <row r="22" spans="1:16" ht="12" thickBot="1">
      <c r="A22" s="38"/>
      <c r="B22" s="39" t="s">
        <v>21</v>
      </c>
      <c r="C22" s="39">
        <f t="shared" ref="C22:P22" si="4">SUM(C9:C21)</f>
        <v>0</v>
      </c>
      <c r="D22" s="39">
        <f t="shared" si="4"/>
        <v>1</v>
      </c>
      <c r="E22" s="39">
        <f t="shared" si="4"/>
        <v>28</v>
      </c>
      <c r="F22" s="39">
        <f t="shared" si="4"/>
        <v>101</v>
      </c>
      <c r="G22" s="39">
        <f t="shared" si="4"/>
        <v>30459</v>
      </c>
      <c r="H22" s="39">
        <f t="shared" si="4"/>
        <v>0</v>
      </c>
      <c r="I22" s="39">
        <f t="shared" si="4"/>
        <v>2831</v>
      </c>
      <c r="J22" s="39">
        <f t="shared" si="4"/>
        <v>0</v>
      </c>
      <c r="K22" s="39">
        <f t="shared" si="4"/>
        <v>3952</v>
      </c>
      <c r="L22" s="39">
        <f t="shared" si="4"/>
        <v>0</v>
      </c>
      <c r="M22" s="39">
        <f t="shared" si="4"/>
        <v>20</v>
      </c>
      <c r="N22" s="39">
        <f t="shared" si="4"/>
        <v>3185</v>
      </c>
      <c r="O22" s="39">
        <f t="shared" si="4"/>
        <v>40548</v>
      </c>
      <c r="P22" s="39">
        <f t="shared" si="4"/>
        <v>19402.349999999999</v>
      </c>
    </row>
    <row r="23" spans="1:16">
      <c r="B23" s="38"/>
      <c r="C23" s="38"/>
      <c r="D23" s="38"/>
      <c r="E23" s="38"/>
      <c r="F23" s="40"/>
      <c r="G23" s="40"/>
      <c r="H23" s="40"/>
      <c r="I23" s="40"/>
      <c r="J23" s="40"/>
      <c r="K23" s="40"/>
      <c r="L23" s="40"/>
      <c r="M23" s="40"/>
      <c r="N23" s="40"/>
      <c r="O23" s="38"/>
      <c r="P23" s="38"/>
    </row>
    <row r="24" spans="1:16">
      <c r="O24" s="38"/>
    </row>
    <row r="25" spans="1:16" ht="12" thickBot="1">
      <c r="B25" s="33" t="s">
        <v>41</v>
      </c>
      <c r="C25" s="33"/>
      <c r="D25" s="33"/>
      <c r="E25" s="33"/>
      <c r="F25" s="34"/>
      <c r="G25" s="34"/>
      <c r="H25" s="34"/>
      <c r="I25" s="34"/>
      <c r="J25" s="34"/>
      <c r="K25" s="34"/>
      <c r="L25" s="34"/>
      <c r="M25" s="34"/>
      <c r="N25" s="34"/>
      <c r="O25" s="35"/>
      <c r="P25" s="35"/>
    </row>
    <row r="26" spans="1:16" ht="12" customHeight="1">
      <c r="B26" s="173" t="s">
        <v>271</v>
      </c>
      <c r="C26" s="51"/>
      <c r="D26" s="52"/>
      <c r="E26" s="52"/>
      <c r="F26" s="177"/>
      <c r="G26" s="174">
        <v>3124</v>
      </c>
      <c r="H26" s="60"/>
      <c r="I26" s="175">
        <v>2485</v>
      </c>
      <c r="J26" s="60"/>
      <c r="K26" s="174">
        <v>1617</v>
      </c>
      <c r="L26" s="176"/>
      <c r="M26" s="59"/>
      <c r="N26" s="114">
        <v>2809</v>
      </c>
      <c r="O26" s="36">
        <f>SUM(F26:N26)</f>
        <v>10035</v>
      </c>
      <c r="P26" s="37">
        <f>(F26*$F$5)+(G26*$G$5)+(H26*$H$5)+(I26*$I$5)+(J26*$J$5)+(K26*$K$5)+(L26*$L$5)+(M26*$M$5)+(N26*$N$5)</f>
        <v>9258.5</v>
      </c>
    </row>
    <row r="27" spans="1:16">
      <c r="B27" s="58"/>
      <c r="C27" s="52"/>
      <c r="D27" s="52"/>
      <c r="E27" s="52"/>
      <c r="F27" s="115"/>
      <c r="G27" s="117"/>
      <c r="H27" s="116"/>
      <c r="I27" s="117"/>
      <c r="J27" s="118"/>
      <c r="K27" s="117"/>
      <c r="L27" s="118"/>
      <c r="M27" s="119"/>
      <c r="N27" s="114"/>
      <c r="O27" s="36">
        <f>SUM(F27:N27)</f>
        <v>0</v>
      </c>
      <c r="P27" s="37">
        <f>(F27*$F$5)+(G27*$G$5)+(H27*$H$5)+(I27*$I$5)+(J27*$J$5)+(K27*$K$5)+(L27*$L$5)+(M27*$M$5)+(N27*$N$5)</f>
        <v>0</v>
      </c>
    </row>
    <row r="28" spans="1:16" ht="12" thickBot="1">
      <c r="B28" s="39" t="s">
        <v>21</v>
      </c>
      <c r="C28" s="39">
        <f t="shared" ref="C28:P28" si="5">SUM(C26:C27)</f>
        <v>0</v>
      </c>
      <c r="D28" s="39">
        <f t="shared" si="5"/>
        <v>0</v>
      </c>
      <c r="E28" s="39">
        <f t="shared" si="5"/>
        <v>0</v>
      </c>
      <c r="F28" s="39">
        <f t="shared" si="5"/>
        <v>0</v>
      </c>
      <c r="G28" s="39">
        <f t="shared" si="5"/>
        <v>3124</v>
      </c>
      <c r="H28" s="39">
        <f t="shared" si="5"/>
        <v>0</v>
      </c>
      <c r="I28" s="39">
        <f t="shared" si="5"/>
        <v>2485</v>
      </c>
      <c r="J28" s="39">
        <f t="shared" si="5"/>
        <v>0</v>
      </c>
      <c r="K28" s="39">
        <f t="shared" si="5"/>
        <v>1617</v>
      </c>
      <c r="L28" s="39">
        <f t="shared" si="5"/>
        <v>0</v>
      </c>
      <c r="M28" s="39">
        <f t="shared" si="5"/>
        <v>0</v>
      </c>
      <c r="N28" s="39">
        <f t="shared" si="5"/>
        <v>2809</v>
      </c>
      <c r="O28" s="39">
        <f t="shared" si="5"/>
        <v>10035</v>
      </c>
      <c r="P28" s="124">
        <f t="shared" si="5"/>
        <v>9258.5</v>
      </c>
    </row>
    <row r="30" spans="1:16" hidden="1"/>
    <row r="31" spans="1:16" ht="12" hidden="1" thickBot="1">
      <c r="B31" s="33" t="s">
        <v>42</v>
      </c>
      <c r="C31" s="33"/>
      <c r="D31" s="33"/>
      <c r="E31" s="33"/>
      <c r="F31" s="34"/>
      <c r="G31" s="34"/>
      <c r="H31" s="34"/>
      <c r="I31" s="34"/>
      <c r="J31" s="34"/>
      <c r="K31" s="34"/>
      <c r="L31" s="34"/>
      <c r="M31" s="34"/>
      <c r="N31" s="34"/>
      <c r="O31" s="35"/>
      <c r="P31" s="35"/>
    </row>
    <row r="32" spans="1:16" hidden="1">
      <c r="B32" s="58"/>
      <c r="C32" s="63"/>
      <c r="D32" s="52"/>
      <c r="E32" s="52"/>
      <c r="F32" s="53"/>
      <c r="G32" s="59"/>
      <c r="H32" s="60"/>
      <c r="I32" s="61"/>
      <c r="J32" s="60"/>
      <c r="K32" s="59"/>
      <c r="L32" s="62"/>
      <c r="M32" s="59"/>
      <c r="N32" s="60"/>
      <c r="O32" s="36">
        <f>SUM(F32:N32)</f>
        <v>0</v>
      </c>
      <c r="P32" s="37">
        <f>(F32*$F$5)+(G32*$G$5)+(H32*$H$5)+(I32*$I$5)+(J32*$J$5)+(K32*$K$5)+(L32*$L$5)+(M32*$M$5)+(N32*$N$5)</f>
        <v>0</v>
      </c>
    </row>
    <row r="33" spans="2:16" hidden="1">
      <c r="B33" s="58"/>
      <c r="C33" s="51"/>
      <c r="D33" s="52"/>
      <c r="E33" s="52"/>
      <c r="F33" s="53"/>
      <c r="G33" s="59"/>
      <c r="H33" s="60"/>
      <c r="I33" s="61"/>
      <c r="J33" s="60"/>
      <c r="K33" s="59"/>
      <c r="L33" s="62"/>
      <c r="M33" s="59"/>
      <c r="N33" s="60"/>
      <c r="O33" s="36">
        <f>SUM(F33:N33)</f>
        <v>0</v>
      </c>
      <c r="P33" s="37">
        <f>(F33*$F$5)+(G33*$G$5)+(H33*$H$5)+(I33*$I$5)+(J33*$J$5)+(K33*$K$5)+(L33*$L$5)+(M33*$M$5)+(N33*$N$5)</f>
        <v>0</v>
      </c>
    </row>
    <row r="34" spans="2:16" hidden="1">
      <c r="B34" s="58"/>
      <c r="C34" s="51"/>
      <c r="D34" s="52"/>
      <c r="E34" s="52"/>
      <c r="F34" s="53"/>
      <c r="G34" s="59"/>
      <c r="H34" s="60"/>
      <c r="I34" s="61"/>
      <c r="J34" s="60"/>
      <c r="K34" s="59"/>
      <c r="L34" s="62"/>
      <c r="M34" s="59"/>
      <c r="N34" s="60"/>
      <c r="O34" s="36">
        <f>SUM(C34:N34)</f>
        <v>0</v>
      </c>
      <c r="P34" s="37">
        <f>(C34*$C$5)+(G34*$G$5)+(H34*$H$5)+(I34*$I$5)+(J34*$J$5)+(K34*$K$5)+(L34*$L$5)+(M34*$M$5)+(N34*$N$5)</f>
        <v>0</v>
      </c>
    </row>
    <row r="35" spans="2:16" hidden="1">
      <c r="B35" s="125"/>
      <c r="C35" s="38"/>
      <c r="D35" s="38"/>
      <c r="E35" s="38"/>
      <c r="F35" s="120"/>
      <c r="G35" s="122"/>
      <c r="H35" s="121"/>
      <c r="I35" s="122"/>
      <c r="J35" s="121"/>
      <c r="K35" s="122"/>
      <c r="L35" s="121"/>
      <c r="M35" s="122"/>
      <c r="N35" s="123"/>
      <c r="O35" s="36"/>
      <c r="P35" s="37">
        <f>(F35*$F$5)+(G35*$G$5)+(H35*$H$5)+(I35*$I$5)+(J35*$J$5)+(K35*$K$5)+(L35*$L$5)+(M35*$M$5)+(N35*$N$5)</f>
        <v>0</v>
      </c>
    </row>
    <row r="36" spans="2:16" ht="12" hidden="1" thickBot="1">
      <c r="B36" s="39" t="s">
        <v>21</v>
      </c>
      <c r="C36" s="39">
        <f>SUM(C32:C33)</f>
        <v>0</v>
      </c>
      <c r="D36" s="39">
        <f>SUM(D32:D33)</f>
        <v>0</v>
      </c>
      <c r="E36" s="39">
        <f>SUM(E32:E33)</f>
        <v>0</v>
      </c>
      <c r="F36" s="39">
        <f>SUM(F32:F35)</f>
        <v>0</v>
      </c>
      <c r="G36" s="39">
        <f t="shared" ref="G36:O36" si="6">SUM(G32:G35)</f>
        <v>0</v>
      </c>
      <c r="H36" s="39">
        <f t="shared" si="6"/>
        <v>0</v>
      </c>
      <c r="I36" s="39">
        <f t="shared" si="6"/>
        <v>0</v>
      </c>
      <c r="J36" s="39">
        <f t="shared" si="6"/>
        <v>0</v>
      </c>
      <c r="K36" s="39">
        <f t="shared" si="6"/>
        <v>0</v>
      </c>
      <c r="L36" s="39">
        <f t="shared" si="6"/>
        <v>0</v>
      </c>
      <c r="M36" s="39">
        <f t="shared" si="6"/>
        <v>0</v>
      </c>
      <c r="N36" s="39">
        <f t="shared" si="6"/>
        <v>0</v>
      </c>
      <c r="O36" s="39">
        <f t="shared" si="6"/>
        <v>0</v>
      </c>
      <c r="P36" s="124">
        <f>SUM(P32:P35)</f>
        <v>0</v>
      </c>
    </row>
    <row r="37" spans="2:16">
      <c r="B37" s="54"/>
      <c r="C37" s="54"/>
      <c r="D37" s="54"/>
      <c r="E37" s="54"/>
      <c r="F37" s="54"/>
      <c r="G37" s="54"/>
      <c r="H37" s="54"/>
      <c r="I37" s="54"/>
      <c r="J37" s="54"/>
      <c r="K37" s="54"/>
      <c r="L37" s="54"/>
      <c r="M37" s="54"/>
      <c r="N37" s="54"/>
      <c r="O37" s="54"/>
      <c r="P37" s="158"/>
    </row>
    <row r="38" spans="2:16">
      <c r="N38" s="128" t="s">
        <v>29</v>
      </c>
      <c r="O38" s="127">
        <f>SUM(O22+O28+O36)</f>
        <v>50583</v>
      </c>
      <c r="P38" s="127">
        <f>SUM(P22+P28+P36)</f>
        <v>28660.85</v>
      </c>
    </row>
  </sheetData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1"/>
  <sheetViews>
    <sheetView workbookViewId="0">
      <selection activeCell="B10" sqref="B10"/>
    </sheetView>
  </sheetViews>
  <sheetFormatPr defaultRowHeight="11.25"/>
  <cols>
    <col min="1" max="1" width="3.140625" style="202" customWidth="1"/>
    <col min="2" max="2" width="23.28515625" style="202" customWidth="1"/>
    <col min="3" max="3" width="9.7109375" style="202" customWidth="1"/>
    <col min="4" max="4" width="6.28515625" style="202" customWidth="1"/>
    <col min="5" max="5" width="6" style="202" customWidth="1"/>
    <col min="6" max="6" width="5.7109375" style="202" customWidth="1"/>
    <col min="7" max="7" width="7.42578125" style="202" customWidth="1"/>
    <col min="8" max="9" width="5.7109375" style="202" customWidth="1"/>
    <col min="10" max="10" width="7" style="202" customWidth="1"/>
    <col min="11" max="12" width="5.7109375" style="202" customWidth="1"/>
    <col min="13" max="13" width="7.42578125" style="202" customWidth="1"/>
    <col min="14" max="14" width="6.85546875" style="202" customWidth="1"/>
    <col min="15" max="15" width="6.7109375" style="202" customWidth="1"/>
    <col min="16" max="16" width="9.7109375" style="202" customWidth="1"/>
    <col min="17" max="17" width="10" style="202" customWidth="1"/>
    <col min="18" max="16384" width="9.140625" style="202"/>
  </cols>
  <sheetData>
    <row r="2" spans="1:16" ht="12.75">
      <c r="B2" s="2" t="s">
        <v>386</v>
      </c>
    </row>
    <row r="3" spans="1:16" ht="12.75">
      <c r="B3" s="2" t="s">
        <v>260</v>
      </c>
      <c r="C3" s="2"/>
      <c r="D3" s="2"/>
      <c r="E3" s="2"/>
    </row>
    <row r="4" spans="1:16">
      <c r="B4" s="78"/>
      <c r="C4" s="79" t="s">
        <v>0</v>
      </c>
      <c r="D4" s="79" t="s">
        <v>1</v>
      </c>
      <c r="E4" s="78" t="s">
        <v>2</v>
      </c>
      <c r="F4" s="80" t="s">
        <v>3</v>
      </c>
      <c r="G4" s="81" t="s">
        <v>4</v>
      </c>
      <c r="H4" s="82"/>
      <c r="I4" s="83" t="s">
        <v>5</v>
      </c>
      <c r="J4" s="84"/>
      <c r="K4" s="85" t="s">
        <v>6</v>
      </c>
      <c r="L4" s="79"/>
      <c r="M4" s="85" t="s">
        <v>7</v>
      </c>
      <c r="N4" s="84"/>
      <c r="O4" s="78"/>
      <c r="P4" s="78"/>
    </row>
    <row r="5" spans="1:16">
      <c r="B5" s="86"/>
      <c r="C5" s="12">
        <v>5</v>
      </c>
      <c r="D5" s="13"/>
      <c r="E5" s="13"/>
      <c r="F5" s="87">
        <v>0.1</v>
      </c>
      <c r="G5" s="88">
        <v>0.25</v>
      </c>
      <c r="H5" s="88">
        <v>0.25</v>
      </c>
      <c r="I5" s="84">
        <v>0.5</v>
      </c>
      <c r="J5" s="88">
        <v>0.5</v>
      </c>
      <c r="K5" s="89">
        <v>1</v>
      </c>
      <c r="L5" s="90">
        <v>1</v>
      </c>
      <c r="M5" s="89">
        <v>2</v>
      </c>
      <c r="N5" s="89">
        <v>2</v>
      </c>
      <c r="O5" s="91"/>
      <c r="P5" s="92"/>
    </row>
    <row r="6" spans="1:16" s="203" customFormat="1">
      <c r="A6" s="202"/>
      <c r="B6" s="93" t="s">
        <v>8</v>
      </c>
      <c r="C6" s="94"/>
      <c r="D6" s="94"/>
      <c r="E6" s="94"/>
      <c r="F6" s="87" t="s">
        <v>9</v>
      </c>
      <c r="G6" s="95" t="s">
        <v>10</v>
      </c>
      <c r="H6" s="95" t="s">
        <v>11</v>
      </c>
      <c r="I6" s="82" t="s">
        <v>12</v>
      </c>
      <c r="J6" s="95" t="s">
        <v>13</v>
      </c>
      <c r="K6" s="95" t="s">
        <v>14</v>
      </c>
      <c r="L6" s="87" t="s">
        <v>15</v>
      </c>
      <c r="M6" s="95" t="s">
        <v>16</v>
      </c>
      <c r="N6" s="95" t="s">
        <v>17</v>
      </c>
      <c r="O6" s="82" t="s">
        <v>18</v>
      </c>
      <c r="P6" s="87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>
      <c r="B8" s="96"/>
      <c r="C8" s="96"/>
      <c r="D8" s="96"/>
      <c r="E8" s="96"/>
      <c r="F8" s="97"/>
      <c r="G8" s="97"/>
      <c r="H8" s="97"/>
      <c r="I8" s="97"/>
      <c r="J8" s="97"/>
      <c r="K8" s="97"/>
      <c r="L8" s="97"/>
      <c r="M8" s="97"/>
      <c r="N8" s="97"/>
      <c r="O8" s="98"/>
      <c r="P8" s="98"/>
    </row>
    <row r="9" spans="1:16" s="203" customFormat="1">
      <c r="A9" s="202"/>
      <c r="B9" s="99" t="s">
        <v>157</v>
      </c>
      <c r="C9" s="108"/>
      <c r="D9" s="100"/>
      <c r="E9" s="100"/>
      <c r="F9" s="129"/>
      <c r="G9" s="130">
        <v>13</v>
      </c>
      <c r="H9" s="131"/>
      <c r="I9" s="104"/>
      <c r="J9" s="131"/>
      <c r="K9" s="130"/>
      <c r="L9" s="105">
        <v>1</v>
      </c>
      <c r="M9" s="130"/>
      <c r="N9" s="131">
        <v>4</v>
      </c>
      <c r="O9" s="106">
        <f t="shared" ref="O9" si="0">SUM(F9:N9)</f>
        <v>18</v>
      </c>
      <c r="P9" s="107">
        <f t="shared" ref="P9" si="1">(F9*$F$5)+(G9*$G$5)+(H9*$H$5)+(I9*$I$5)+(J9*$J$5)+(K9*$K$5)+(L9*$L$5)+(M9*$M$5)+(N9*$N$5)</f>
        <v>12.25</v>
      </c>
    </row>
    <row r="10" spans="1:16" s="203" customFormat="1">
      <c r="A10" s="202"/>
      <c r="B10" s="99"/>
      <c r="C10" s="108"/>
      <c r="D10" s="100"/>
      <c r="E10" s="100"/>
      <c r="F10" s="129"/>
      <c r="G10" s="130"/>
      <c r="H10" s="131"/>
      <c r="I10" s="104"/>
      <c r="J10" s="131"/>
      <c r="K10" s="130"/>
      <c r="L10" s="105"/>
      <c r="M10" s="130"/>
      <c r="N10" s="131"/>
      <c r="O10" s="106"/>
      <c r="P10" s="107"/>
    </row>
    <row r="11" spans="1:16">
      <c r="A11" s="210"/>
      <c r="B11" s="109" t="s">
        <v>21</v>
      </c>
      <c r="C11" s="109">
        <f t="shared" ref="C11:P11" si="2">SUM(C9:C10)</f>
        <v>0</v>
      </c>
      <c r="D11" s="109">
        <f t="shared" si="2"/>
        <v>0</v>
      </c>
      <c r="E11" s="109">
        <f t="shared" si="2"/>
        <v>0</v>
      </c>
      <c r="F11" s="109">
        <f t="shared" si="2"/>
        <v>0</v>
      </c>
      <c r="G11" s="109">
        <f t="shared" si="2"/>
        <v>13</v>
      </c>
      <c r="H11" s="109">
        <f t="shared" si="2"/>
        <v>0</v>
      </c>
      <c r="I11" s="109">
        <f t="shared" si="2"/>
        <v>0</v>
      </c>
      <c r="J11" s="109">
        <f t="shared" si="2"/>
        <v>0</v>
      </c>
      <c r="K11" s="109">
        <f t="shared" si="2"/>
        <v>0</v>
      </c>
      <c r="L11" s="109">
        <f t="shared" si="2"/>
        <v>1</v>
      </c>
      <c r="M11" s="109">
        <f t="shared" si="2"/>
        <v>0</v>
      </c>
      <c r="N11" s="109">
        <f t="shared" si="2"/>
        <v>4</v>
      </c>
      <c r="O11" s="109">
        <f t="shared" si="2"/>
        <v>18</v>
      </c>
      <c r="P11" s="109">
        <f t="shared" si="2"/>
        <v>12.25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9"/>
  <sheetViews>
    <sheetView workbookViewId="0">
      <pane xSplit="2" ySplit="4" topLeftCell="C32" activePane="bottomRight" state="frozen"/>
      <selection pane="topRight" activeCell="C1" sqref="C1"/>
      <selection pane="bottomLeft" activeCell="A5" sqref="A5"/>
      <selection pane="bottomRight" activeCell="I44" sqref="I44"/>
    </sheetView>
  </sheetViews>
  <sheetFormatPr defaultRowHeight="11.25"/>
  <cols>
    <col min="1" max="1" width="3.140625" style="1" customWidth="1"/>
    <col min="2" max="2" width="48.140625" style="1" bestFit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1" spans="1:16" ht="12.75">
      <c r="B1" s="2" t="s">
        <v>75</v>
      </c>
      <c r="C1" s="2"/>
      <c r="D1" s="2"/>
      <c r="E1" s="2"/>
    </row>
    <row r="2" spans="1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>
      <c r="B3" s="11"/>
      <c r="C3" s="12">
        <v>5</v>
      </c>
      <c r="D3" s="13">
        <v>18</v>
      </c>
      <c r="E3" s="13">
        <v>36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2" thickBot="1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ht="12" thickBot="1">
      <c r="B6" s="33" t="s">
        <v>32</v>
      </c>
      <c r="C6" s="33"/>
      <c r="D6" s="33"/>
      <c r="E6" s="33"/>
      <c r="F6" s="34"/>
      <c r="G6" s="34"/>
      <c r="H6" s="34"/>
      <c r="I6" s="34"/>
      <c r="J6" s="34"/>
      <c r="K6" s="34"/>
      <c r="L6" s="34"/>
      <c r="M6" s="34"/>
      <c r="N6" s="34"/>
      <c r="O6" s="35"/>
      <c r="P6" s="35"/>
    </row>
    <row r="7" spans="1:16" s="30" customFormat="1">
      <c r="A7" s="1"/>
      <c r="B7" s="164" t="s">
        <v>129</v>
      </c>
      <c r="C7" s="165"/>
      <c r="D7" s="166"/>
      <c r="E7" s="166"/>
      <c r="F7" s="167"/>
      <c r="G7" s="168">
        <v>6000</v>
      </c>
      <c r="H7" s="169"/>
      <c r="I7" s="170"/>
      <c r="J7" s="169"/>
      <c r="K7" s="168"/>
      <c r="L7" s="171"/>
      <c r="M7" s="168">
        <v>1008</v>
      </c>
      <c r="N7" s="169"/>
      <c r="O7" s="36">
        <f t="shared" ref="O7:O15" si="0">SUM(F7:N7)</f>
        <v>7008</v>
      </c>
      <c r="P7" s="37">
        <f t="shared" ref="P7:P15" si="1">(F7*$F$3)+(G7*$G$3)+(H7*$H$3)+(I7*$I$3)+(J7*$J$3)+(K7*$K$3)+(L7*$L$3)+(M7*$M$3)+(N7*$N$3)</f>
        <v>3516</v>
      </c>
    </row>
    <row r="8" spans="1:16" s="30" customFormat="1">
      <c r="A8" s="1"/>
      <c r="B8" s="164" t="s">
        <v>130</v>
      </c>
      <c r="C8" s="172"/>
      <c r="D8" s="166"/>
      <c r="E8" s="166"/>
      <c r="F8" s="167"/>
      <c r="G8" s="168">
        <v>4335</v>
      </c>
      <c r="H8" s="169"/>
      <c r="I8" s="170">
        <v>60</v>
      </c>
      <c r="J8" s="169"/>
      <c r="K8" s="168"/>
      <c r="L8" s="171"/>
      <c r="M8" s="168">
        <v>438</v>
      </c>
      <c r="N8" s="169"/>
      <c r="O8" s="36">
        <f t="shared" si="0"/>
        <v>4833</v>
      </c>
      <c r="P8" s="37">
        <f t="shared" si="1"/>
        <v>1989.75</v>
      </c>
    </row>
    <row r="9" spans="1:16" s="30" customFormat="1">
      <c r="A9" s="1"/>
      <c r="B9" s="164" t="s">
        <v>131</v>
      </c>
      <c r="C9" s="172"/>
      <c r="D9" s="166"/>
      <c r="E9" s="166"/>
      <c r="F9" s="167"/>
      <c r="G9" s="168">
        <v>50</v>
      </c>
      <c r="H9" s="169"/>
      <c r="I9" s="170"/>
      <c r="J9" s="169"/>
      <c r="K9" s="168"/>
      <c r="L9" s="171"/>
      <c r="M9" s="168">
        <v>276</v>
      </c>
      <c r="N9" s="169"/>
      <c r="O9" s="36">
        <f t="shared" si="0"/>
        <v>326</v>
      </c>
      <c r="P9" s="37">
        <f t="shared" si="1"/>
        <v>564.5</v>
      </c>
    </row>
    <row r="10" spans="1:16" s="30" customFormat="1">
      <c r="A10" s="1"/>
      <c r="B10" s="164" t="s">
        <v>132</v>
      </c>
      <c r="C10" s="172"/>
      <c r="D10" s="166"/>
      <c r="E10" s="166"/>
      <c r="F10" s="167"/>
      <c r="G10" s="168">
        <v>106</v>
      </c>
      <c r="H10" s="169"/>
      <c r="I10" s="170"/>
      <c r="J10" s="169"/>
      <c r="K10" s="168"/>
      <c r="L10" s="171"/>
      <c r="M10" s="168">
        <v>120</v>
      </c>
      <c r="N10" s="169"/>
      <c r="O10" s="36">
        <f t="shared" si="0"/>
        <v>226</v>
      </c>
      <c r="P10" s="37">
        <f t="shared" si="1"/>
        <v>266.5</v>
      </c>
    </row>
    <row r="11" spans="1:16" s="30" customFormat="1">
      <c r="A11" s="1"/>
      <c r="B11" s="164" t="s">
        <v>133</v>
      </c>
      <c r="C11" s="172"/>
      <c r="D11" s="166"/>
      <c r="E11" s="166"/>
      <c r="F11" s="167"/>
      <c r="G11" s="168">
        <v>260</v>
      </c>
      <c r="H11" s="169"/>
      <c r="I11" s="170">
        <v>34</v>
      </c>
      <c r="J11" s="169"/>
      <c r="K11" s="168"/>
      <c r="L11" s="171"/>
      <c r="M11" s="168">
        <v>48</v>
      </c>
      <c r="N11" s="169"/>
      <c r="O11" s="36">
        <f t="shared" si="0"/>
        <v>342</v>
      </c>
      <c r="P11" s="37">
        <f t="shared" si="1"/>
        <v>178</v>
      </c>
    </row>
    <row r="12" spans="1:16" s="30" customFormat="1">
      <c r="A12" s="1"/>
      <c r="B12" s="164" t="s">
        <v>134</v>
      </c>
      <c r="C12" s="172"/>
      <c r="D12" s="166"/>
      <c r="E12" s="166"/>
      <c r="F12" s="167">
        <v>11</v>
      </c>
      <c r="G12" s="168">
        <v>109</v>
      </c>
      <c r="H12" s="169"/>
      <c r="I12" s="170">
        <v>21</v>
      </c>
      <c r="J12" s="169"/>
      <c r="K12" s="168"/>
      <c r="L12" s="171">
        <v>7</v>
      </c>
      <c r="M12" s="168">
        <v>66</v>
      </c>
      <c r="N12" s="169"/>
      <c r="O12" s="36">
        <f t="shared" si="0"/>
        <v>214</v>
      </c>
      <c r="P12" s="37">
        <f t="shared" si="1"/>
        <v>177.85</v>
      </c>
    </row>
    <row r="13" spans="1:16" s="30" customFormat="1">
      <c r="A13" s="1"/>
      <c r="B13" s="164" t="s">
        <v>135</v>
      </c>
      <c r="C13" s="172"/>
      <c r="D13" s="166"/>
      <c r="E13" s="166"/>
      <c r="F13" s="167"/>
      <c r="G13" s="168">
        <v>600</v>
      </c>
      <c r="H13" s="169"/>
      <c r="I13" s="170"/>
      <c r="J13" s="169"/>
      <c r="K13" s="168"/>
      <c r="L13" s="171"/>
      <c r="M13" s="168"/>
      <c r="N13" s="169"/>
      <c r="O13" s="36">
        <f t="shared" si="0"/>
        <v>600</v>
      </c>
      <c r="P13" s="37">
        <f t="shared" si="1"/>
        <v>150</v>
      </c>
    </row>
    <row r="14" spans="1:16" s="30" customFormat="1">
      <c r="A14" s="1"/>
      <c r="B14" s="164" t="s">
        <v>136</v>
      </c>
      <c r="C14" s="172"/>
      <c r="D14" s="166"/>
      <c r="E14" s="166"/>
      <c r="F14" s="167"/>
      <c r="G14" s="168">
        <v>600</v>
      </c>
      <c r="H14" s="169"/>
      <c r="I14" s="170"/>
      <c r="J14" s="169"/>
      <c r="K14" s="168"/>
      <c r="L14" s="171"/>
      <c r="M14" s="168"/>
      <c r="N14" s="169"/>
      <c r="O14" s="36">
        <f t="shared" si="0"/>
        <v>600</v>
      </c>
      <c r="P14" s="37">
        <f t="shared" si="1"/>
        <v>150</v>
      </c>
    </row>
    <row r="15" spans="1:16" s="30" customFormat="1">
      <c r="A15" s="1"/>
      <c r="B15" s="164" t="s">
        <v>137</v>
      </c>
      <c r="C15" s="172"/>
      <c r="D15" s="166"/>
      <c r="E15" s="166"/>
      <c r="F15" s="167"/>
      <c r="G15" s="168">
        <v>237</v>
      </c>
      <c r="H15" s="169"/>
      <c r="I15" s="170">
        <v>6</v>
      </c>
      <c r="J15" s="169"/>
      <c r="K15" s="168"/>
      <c r="L15" s="171"/>
      <c r="M15" s="168">
        <v>24</v>
      </c>
      <c r="N15" s="169"/>
      <c r="O15" s="36">
        <f t="shared" si="0"/>
        <v>267</v>
      </c>
      <c r="P15" s="37">
        <f t="shared" si="1"/>
        <v>110.25</v>
      </c>
    </row>
    <row r="16" spans="1:16" s="30" customFormat="1">
      <c r="A16" s="1"/>
      <c r="B16" s="164" t="s">
        <v>138</v>
      </c>
      <c r="C16" s="172"/>
      <c r="D16" s="166"/>
      <c r="E16" s="166"/>
      <c r="F16" s="167"/>
      <c r="G16" s="168">
        <v>365</v>
      </c>
      <c r="H16" s="169"/>
      <c r="I16" s="170"/>
      <c r="J16" s="169"/>
      <c r="K16" s="168"/>
      <c r="L16" s="171"/>
      <c r="M16" s="168">
        <v>4</v>
      </c>
      <c r="N16" s="169"/>
      <c r="O16" s="36">
        <f t="shared" ref="O16:O34" si="2">SUM(F16:N16)</f>
        <v>369</v>
      </c>
      <c r="P16" s="37">
        <f t="shared" ref="P16:P34" si="3">(F16*$F$3)+(G16*$G$3)+(H16*$H$3)+(I16*$I$3)+(J16*$J$3)+(K16*$K$3)+(L16*$L$3)+(M16*$M$3)+(N16*$N$3)</f>
        <v>99.25</v>
      </c>
    </row>
    <row r="17" spans="1:16" s="30" customFormat="1">
      <c r="A17" s="1"/>
      <c r="B17" s="164" t="s">
        <v>139</v>
      </c>
      <c r="C17" s="172"/>
      <c r="D17" s="166"/>
      <c r="E17" s="166"/>
      <c r="F17" s="167"/>
      <c r="G17" s="168"/>
      <c r="H17" s="169"/>
      <c r="I17" s="170"/>
      <c r="J17" s="169"/>
      <c r="K17" s="168"/>
      <c r="L17" s="171"/>
      <c r="M17" s="168">
        <v>48</v>
      </c>
      <c r="N17" s="169"/>
      <c r="O17" s="36">
        <f t="shared" si="2"/>
        <v>48</v>
      </c>
      <c r="P17" s="37">
        <f t="shared" si="3"/>
        <v>96</v>
      </c>
    </row>
    <row r="18" spans="1:16" s="30" customFormat="1">
      <c r="A18" s="1"/>
      <c r="B18" s="164" t="s">
        <v>140</v>
      </c>
      <c r="C18" s="172"/>
      <c r="D18" s="166"/>
      <c r="E18" s="166"/>
      <c r="F18" s="167"/>
      <c r="G18" s="168">
        <v>70</v>
      </c>
      <c r="H18" s="169"/>
      <c r="I18" s="170"/>
      <c r="J18" s="169"/>
      <c r="K18" s="168"/>
      <c r="L18" s="171"/>
      <c r="M18" s="168">
        <v>25</v>
      </c>
      <c r="N18" s="169"/>
      <c r="O18" s="36">
        <f t="shared" si="2"/>
        <v>95</v>
      </c>
      <c r="P18" s="37">
        <f t="shared" si="3"/>
        <v>67.5</v>
      </c>
    </row>
    <row r="19" spans="1:16" s="30" customFormat="1">
      <c r="A19" s="1"/>
      <c r="B19" s="164" t="s">
        <v>141</v>
      </c>
      <c r="C19" s="172"/>
      <c r="D19" s="166"/>
      <c r="E19" s="166"/>
      <c r="F19" s="167"/>
      <c r="G19" s="168">
        <v>87</v>
      </c>
      <c r="H19" s="169"/>
      <c r="I19" s="170">
        <v>32</v>
      </c>
      <c r="J19" s="169"/>
      <c r="K19" s="168"/>
      <c r="L19" s="171"/>
      <c r="M19" s="168">
        <v>8</v>
      </c>
      <c r="N19" s="169"/>
      <c r="O19" s="36">
        <f t="shared" si="2"/>
        <v>127</v>
      </c>
      <c r="P19" s="37">
        <f t="shared" si="3"/>
        <v>53.75</v>
      </c>
    </row>
    <row r="20" spans="1:16" s="30" customFormat="1">
      <c r="A20" s="1"/>
      <c r="B20" s="164" t="s">
        <v>142</v>
      </c>
      <c r="C20" s="172"/>
      <c r="D20" s="166"/>
      <c r="E20" s="166"/>
      <c r="F20" s="167"/>
      <c r="G20" s="168">
        <v>153</v>
      </c>
      <c r="H20" s="169"/>
      <c r="I20" s="170">
        <v>1</v>
      </c>
      <c r="J20" s="169"/>
      <c r="K20" s="168"/>
      <c r="L20" s="171"/>
      <c r="M20" s="168">
        <v>2</v>
      </c>
      <c r="N20" s="169"/>
      <c r="O20" s="36">
        <f t="shared" si="2"/>
        <v>156</v>
      </c>
      <c r="P20" s="37">
        <f t="shared" si="3"/>
        <v>42.75</v>
      </c>
    </row>
    <row r="21" spans="1:16" s="188" customFormat="1">
      <c r="A21" s="187"/>
      <c r="B21" s="164" t="s">
        <v>143</v>
      </c>
      <c r="C21" s="172"/>
      <c r="D21" s="166"/>
      <c r="E21" s="166"/>
      <c r="F21" s="167"/>
      <c r="G21" s="168">
        <v>36</v>
      </c>
      <c r="H21" s="169"/>
      <c r="I21" s="170">
        <v>7</v>
      </c>
      <c r="J21" s="169"/>
      <c r="K21" s="168"/>
      <c r="L21" s="171"/>
      <c r="M21" s="168">
        <v>12</v>
      </c>
      <c r="N21" s="169"/>
      <c r="O21" s="197">
        <f t="shared" si="2"/>
        <v>55</v>
      </c>
      <c r="P21" s="198">
        <f t="shared" si="3"/>
        <v>36.5</v>
      </c>
    </row>
    <row r="22" spans="1:16" s="188" customFormat="1">
      <c r="A22" s="187"/>
      <c r="B22" s="164" t="s">
        <v>144</v>
      </c>
      <c r="C22" s="172"/>
      <c r="D22" s="166"/>
      <c r="E22" s="166"/>
      <c r="F22" s="167"/>
      <c r="G22" s="168">
        <v>110</v>
      </c>
      <c r="H22" s="169"/>
      <c r="I22" s="170"/>
      <c r="J22" s="169"/>
      <c r="K22" s="168"/>
      <c r="L22" s="171"/>
      <c r="M22" s="168"/>
      <c r="N22" s="169"/>
      <c r="O22" s="197">
        <f t="shared" si="2"/>
        <v>110</v>
      </c>
      <c r="P22" s="198">
        <f t="shared" si="3"/>
        <v>27.5</v>
      </c>
    </row>
    <row r="23" spans="1:16" s="188" customFormat="1">
      <c r="A23" s="187"/>
      <c r="B23" s="164" t="s">
        <v>145</v>
      </c>
      <c r="C23" s="172"/>
      <c r="D23" s="166"/>
      <c r="E23" s="166"/>
      <c r="F23" s="167"/>
      <c r="G23" s="168">
        <v>62</v>
      </c>
      <c r="H23" s="169"/>
      <c r="I23" s="170">
        <v>8</v>
      </c>
      <c r="J23" s="169"/>
      <c r="K23" s="168"/>
      <c r="L23" s="171"/>
      <c r="M23" s="168">
        <v>3</v>
      </c>
      <c r="N23" s="169"/>
      <c r="O23" s="197">
        <f t="shared" si="2"/>
        <v>73</v>
      </c>
      <c r="P23" s="198">
        <f t="shared" si="3"/>
        <v>25.5</v>
      </c>
    </row>
    <row r="24" spans="1:16" s="188" customFormat="1">
      <c r="A24" s="187"/>
      <c r="B24" s="164" t="s">
        <v>146</v>
      </c>
      <c r="C24" s="172"/>
      <c r="D24" s="166"/>
      <c r="E24" s="166"/>
      <c r="F24" s="167"/>
      <c r="G24" s="168">
        <v>24</v>
      </c>
      <c r="H24" s="169"/>
      <c r="I24" s="170">
        <v>26</v>
      </c>
      <c r="J24" s="169"/>
      <c r="K24" s="168"/>
      <c r="L24" s="171"/>
      <c r="M24" s="168">
        <v>3</v>
      </c>
      <c r="N24" s="169"/>
      <c r="O24" s="197">
        <f t="shared" si="2"/>
        <v>53</v>
      </c>
      <c r="P24" s="198">
        <f t="shared" si="3"/>
        <v>25</v>
      </c>
    </row>
    <row r="25" spans="1:16" s="188" customFormat="1">
      <c r="A25" s="187"/>
      <c r="B25" s="164" t="s">
        <v>147</v>
      </c>
      <c r="C25" s="172"/>
      <c r="D25" s="166"/>
      <c r="E25" s="166"/>
      <c r="F25" s="167"/>
      <c r="G25" s="168">
        <v>43</v>
      </c>
      <c r="H25" s="169"/>
      <c r="I25" s="170"/>
      <c r="J25" s="169"/>
      <c r="K25" s="168"/>
      <c r="L25" s="171"/>
      <c r="M25" s="168">
        <v>6</v>
      </c>
      <c r="N25" s="169"/>
      <c r="O25" s="197">
        <f t="shared" si="2"/>
        <v>49</v>
      </c>
      <c r="P25" s="198">
        <f t="shared" si="3"/>
        <v>22.75</v>
      </c>
    </row>
    <row r="26" spans="1:16" s="188" customFormat="1">
      <c r="A26" s="187"/>
      <c r="B26" s="164" t="s">
        <v>148</v>
      </c>
      <c r="C26" s="172"/>
      <c r="D26" s="166"/>
      <c r="E26" s="166"/>
      <c r="F26" s="167"/>
      <c r="G26" s="168">
        <v>80</v>
      </c>
      <c r="H26" s="169"/>
      <c r="I26" s="170"/>
      <c r="J26" s="169"/>
      <c r="K26" s="168"/>
      <c r="L26" s="171"/>
      <c r="M26" s="168"/>
      <c r="N26" s="169"/>
      <c r="O26" s="197">
        <f t="shared" si="2"/>
        <v>80</v>
      </c>
      <c r="P26" s="198">
        <f t="shared" si="3"/>
        <v>20</v>
      </c>
    </row>
    <row r="27" spans="1:16" s="188" customFormat="1">
      <c r="A27" s="187"/>
      <c r="B27" s="164" t="s">
        <v>149</v>
      </c>
      <c r="C27" s="172"/>
      <c r="D27" s="166"/>
      <c r="E27" s="166"/>
      <c r="F27" s="167"/>
      <c r="G27" s="168">
        <v>58</v>
      </c>
      <c r="H27" s="169"/>
      <c r="I27" s="170">
        <v>1</v>
      </c>
      <c r="J27" s="169"/>
      <c r="K27" s="168"/>
      <c r="L27" s="171"/>
      <c r="M27" s="168">
        <v>2</v>
      </c>
      <c r="N27" s="169"/>
      <c r="O27" s="197">
        <f t="shared" si="2"/>
        <v>61</v>
      </c>
      <c r="P27" s="198">
        <f t="shared" si="3"/>
        <v>19</v>
      </c>
    </row>
    <row r="28" spans="1:16" s="188" customFormat="1">
      <c r="A28" s="187"/>
      <c r="B28" s="164" t="s">
        <v>150</v>
      </c>
      <c r="C28" s="172"/>
      <c r="D28" s="166"/>
      <c r="E28" s="166"/>
      <c r="F28" s="167"/>
      <c r="G28" s="168">
        <v>34</v>
      </c>
      <c r="H28" s="169"/>
      <c r="I28" s="170">
        <v>5</v>
      </c>
      <c r="J28" s="169"/>
      <c r="K28" s="168"/>
      <c r="L28" s="171"/>
      <c r="M28" s="168">
        <v>4</v>
      </c>
      <c r="N28" s="169"/>
      <c r="O28" s="197">
        <f t="shared" si="2"/>
        <v>43</v>
      </c>
      <c r="P28" s="198">
        <f t="shared" si="3"/>
        <v>19</v>
      </c>
    </row>
    <row r="29" spans="1:16" s="188" customFormat="1">
      <c r="A29" s="187"/>
      <c r="B29" s="164" t="s">
        <v>151</v>
      </c>
      <c r="C29" s="172"/>
      <c r="D29" s="166"/>
      <c r="E29" s="166"/>
      <c r="F29" s="167">
        <v>1</v>
      </c>
      <c r="G29" s="168">
        <v>18</v>
      </c>
      <c r="H29" s="169"/>
      <c r="I29" s="170">
        <v>6</v>
      </c>
      <c r="J29" s="169"/>
      <c r="K29" s="168"/>
      <c r="L29" s="171">
        <v>3</v>
      </c>
      <c r="M29" s="168">
        <v>4</v>
      </c>
      <c r="N29" s="169"/>
      <c r="O29" s="197">
        <f t="shared" ref="O29:O33" si="4">SUM(F29:N29)</f>
        <v>32</v>
      </c>
      <c r="P29" s="198">
        <f t="shared" ref="P29:P33" si="5">(F29*$F$3)+(G29*$G$3)+(H29*$H$3)+(I29*$I$3)+(J29*$J$3)+(K29*$K$3)+(L29*$L$3)+(M29*$M$3)+(N29*$N$3)</f>
        <v>18.600000000000001</v>
      </c>
    </row>
    <row r="30" spans="1:16" s="188" customFormat="1">
      <c r="A30" s="187"/>
      <c r="B30" s="164" t="s">
        <v>152</v>
      </c>
      <c r="C30" s="172"/>
      <c r="D30" s="166"/>
      <c r="E30" s="166"/>
      <c r="F30" s="167"/>
      <c r="G30" s="168">
        <v>4</v>
      </c>
      <c r="H30" s="169"/>
      <c r="I30" s="170">
        <v>30</v>
      </c>
      <c r="J30" s="169"/>
      <c r="K30" s="168"/>
      <c r="L30" s="171">
        <v>2</v>
      </c>
      <c r="M30" s="168"/>
      <c r="N30" s="169"/>
      <c r="O30" s="197">
        <f t="shared" si="4"/>
        <v>36</v>
      </c>
      <c r="P30" s="198">
        <f t="shared" si="5"/>
        <v>18</v>
      </c>
    </row>
    <row r="31" spans="1:16" s="188" customFormat="1">
      <c r="A31" s="187"/>
      <c r="B31" s="164" t="s">
        <v>153</v>
      </c>
      <c r="C31" s="172"/>
      <c r="D31" s="166"/>
      <c r="E31" s="166"/>
      <c r="F31" s="167"/>
      <c r="G31" s="168">
        <v>21</v>
      </c>
      <c r="H31" s="169"/>
      <c r="I31" s="170">
        <v>12</v>
      </c>
      <c r="J31" s="169"/>
      <c r="K31" s="168"/>
      <c r="L31" s="171"/>
      <c r="M31" s="168">
        <v>1</v>
      </c>
      <c r="N31" s="169"/>
      <c r="O31" s="197">
        <f t="shared" si="4"/>
        <v>34</v>
      </c>
      <c r="P31" s="198">
        <f t="shared" si="5"/>
        <v>13.25</v>
      </c>
    </row>
    <row r="32" spans="1:16" s="188" customFormat="1">
      <c r="A32" s="187"/>
      <c r="B32" s="164" t="s">
        <v>154</v>
      </c>
      <c r="C32" s="172"/>
      <c r="D32" s="166"/>
      <c r="E32" s="166"/>
      <c r="F32" s="167"/>
      <c r="G32" s="168">
        <v>50</v>
      </c>
      <c r="H32" s="169"/>
      <c r="I32" s="170"/>
      <c r="J32" s="169"/>
      <c r="K32" s="168"/>
      <c r="L32" s="171"/>
      <c r="M32" s="168"/>
      <c r="N32" s="169"/>
      <c r="O32" s="197">
        <f t="shared" si="4"/>
        <v>50</v>
      </c>
      <c r="P32" s="198">
        <f t="shared" si="5"/>
        <v>12.5</v>
      </c>
    </row>
    <row r="33" spans="1:16" s="188" customFormat="1">
      <c r="A33" s="187"/>
      <c r="B33" s="164" t="s">
        <v>155</v>
      </c>
      <c r="C33" s="172"/>
      <c r="D33" s="166"/>
      <c r="E33" s="166"/>
      <c r="F33" s="167"/>
      <c r="G33" s="168">
        <v>50</v>
      </c>
      <c r="H33" s="169"/>
      <c r="I33" s="170"/>
      <c r="J33" s="169"/>
      <c r="K33" s="168"/>
      <c r="L33" s="171"/>
      <c r="M33" s="168"/>
      <c r="N33" s="169"/>
      <c r="O33" s="197">
        <f t="shared" si="4"/>
        <v>50</v>
      </c>
      <c r="P33" s="198">
        <f t="shared" si="5"/>
        <v>12.5</v>
      </c>
    </row>
    <row r="34" spans="1:16" s="30" customFormat="1">
      <c r="A34" s="1"/>
      <c r="B34" s="164" t="s">
        <v>156</v>
      </c>
      <c r="C34" s="172"/>
      <c r="D34" s="166"/>
      <c r="E34" s="166"/>
      <c r="F34" s="167"/>
      <c r="G34" s="168">
        <v>20</v>
      </c>
      <c r="H34" s="169"/>
      <c r="I34" s="170"/>
      <c r="J34" s="169"/>
      <c r="K34" s="168"/>
      <c r="L34" s="171"/>
      <c r="M34" s="168"/>
      <c r="N34" s="169"/>
      <c r="O34" s="36">
        <f t="shared" si="2"/>
        <v>20</v>
      </c>
      <c r="P34" s="37">
        <f t="shared" si="3"/>
        <v>5</v>
      </c>
    </row>
    <row r="35" spans="1:16" s="30" customFormat="1">
      <c r="A35" s="1"/>
      <c r="B35" s="164"/>
      <c r="C35" s="172"/>
      <c r="D35" s="166"/>
      <c r="E35" s="166"/>
      <c r="F35" s="167"/>
      <c r="G35" s="168"/>
      <c r="H35" s="169"/>
      <c r="I35" s="170"/>
      <c r="J35" s="169"/>
      <c r="K35" s="168"/>
      <c r="L35" s="171"/>
      <c r="M35" s="168"/>
      <c r="N35" s="169"/>
      <c r="O35" s="36">
        <f>SUM(F35:N35)</f>
        <v>0</v>
      </c>
      <c r="P35" s="37">
        <f>(F35*$F$3)+(G35*$G$3)+(H35*$H$3)+(I35*$I$3)+(J35*$J$3)+(K35*$K$3)+(L35*$L$3)+(M35*$M$3)+(N35*$N$3)</f>
        <v>0</v>
      </c>
    </row>
    <row r="36" spans="1:16" s="30" customFormat="1">
      <c r="A36" s="1"/>
      <c r="B36" s="164"/>
      <c r="C36" s="172"/>
      <c r="D36" s="166"/>
      <c r="E36" s="166"/>
      <c r="F36" s="167"/>
      <c r="G36" s="168"/>
      <c r="H36" s="169"/>
      <c r="I36" s="170"/>
      <c r="J36" s="169"/>
      <c r="K36" s="168"/>
      <c r="L36" s="171"/>
      <c r="M36" s="168"/>
      <c r="N36" s="169"/>
      <c r="O36" s="36">
        <f>SUM(F36:N36)</f>
        <v>0</v>
      </c>
      <c r="P36" s="37">
        <f>(F36*$F$3)+(G36*$G$3)+(H36*$H$3)+(I36*$I$3)+(J36*$J$3)+(K36*$K$3)+(L36*$L$3)+(M36*$M$3)+(N36*$N$3)</f>
        <v>0</v>
      </c>
    </row>
    <row r="37" spans="1:16" s="30" customFormat="1">
      <c r="A37" s="1"/>
      <c r="B37" s="164"/>
      <c r="C37" s="172"/>
      <c r="D37" s="166"/>
      <c r="E37" s="166"/>
      <c r="F37" s="167"/>
      <c r="G37" s="168"/>
      <c r="H37" s="169"/>
      <c r="I37" s="170"/>
      <c r="J37" s="169"/>
      <c r="K37" s="168"/>
      <c r="L37" s="171"/>
      <c r="M37" s="168"/>
      <c r="N37" s="169"/>
      <c r="O37" s="36">
        <f>SUM(F37:N37)</f>
        <v>0</v>
      </c>
      <c r="P37" s="37">
        <f>(F37*$F$3)+(G37*$G$3)+(H37*$H$3)+(I37*$I$3)+(J37*$J$3)+(K37*$K$3)+(L37*$L$3)+(M37*$M$3)+(N37*$N$3)</f>
        <v>0</v>
      </c>
    </row>
    <row r="38" spans="1:16" s="30" customFormat="1">
      <c r="A38" s="1"/>
      <c r="B38" s="145"/>
      <c r="C38" s="152"/>
      <c r="D38" s="146"/>
      <c r="E38" s="146"/>
      <c r="F38" s="147"/>
      <c r="G38" s="148"/>
      <c r="H38" s="149"/>
      <c r="I38" s="150"/>
      <c r="J38" s="149"/>
      <c r="K38" s="148"/>
      <c r="L38" s="151"/>
      <c r="M38" s="148"/>
      <c r="N38" s="149"/>
      <c r="O38" s="36">
        <f>SUM(F38:N38)</f>
        <v>0</v>
      </c>
      <c r="P38" s="37">
        <f>(F38*$F$3)+(G38*$G$3)+(H38*$H$3)+(I38*$I$3)+(J38*$J$3)+(K38*$K$3)+(L38*$L$3)+(M38*$M$3)+(N38*$N$3)</f>
        <v>0</v>
      </c>
    </row>
    <row r="39" spans="1:16" ht="12" thickBot="1">
      <c r="A39" s="38"/>
      <c r="B39" s="39" t="s">
        <v>21</v>
      </c>
      <c r="C39" s="39">
        <f t="shared" ref="C39:P39" si="6">SUM(C7:C38)</f>
        <v>0</v>
      </c>
      <c r="D39" s="39">
        <f t="shared" si="6"/>
        <v>0</v>
      </c>
      <c r="E39" s="39">
        <f t="shared" si="6"/>
        <v>0</v>
      </c>
      <c r="F39" s="39">
        <f t="shared" si="6"/>
        <v>12</v>
      </c>
      <c r="G39" s="39">
        <f t="shared" si="6"/>
        <v>13582</v>
      </c>
      <c r="H39" s="39">
        <f t="shared" si="6"/>
        <v>0</v>
      </c>
      <c r="I39" s="39">
        <f t="shared" si="6"/>
        <v>249</v>
      </c>
      <c r="J39" s="39">
        <f t="shared" si="6"/>
        <v>0</v>
      </c>
      <c r="K39" s="39">
        <f t="shared" si="6"/>
        <v>0</v>
      </c>
      <c r="L39" s="39">
        <f t="shared" si="6"/>
        <v>12</v>
      </c>
      <c r="M39" s="39">
        <f t="shared" si="6"/>
        <v>2102</v>
      </c>
      <c r="N39" s="39">
        <f t="shared" si="6"/>
        <v>0</v>
      </c>
      <c r="O39" s="39">
        <f t="shared" si="6"/>
        <v>15957</v>
      </c>
      <c r="P39" s="39">
        <f t="shared" si="6"/>
        <v>7737.2000000000007</v>
      </c>
    </row>
    <row r="40" spans="1:16">
      <c r="B40" s="38"/>
      <c r="C40" s="38"/>
      <c r="D40" s="38"/>
      <c r="E40" s="38"/>
      <c r="F40" s="40"/>
      <c r="G40" s="40"/>
      <c r="H40" s="40"/>
      <c r="I40" s="40"/>
      <c r="J40" s="40"/>
      <c r="K40" s="40"/>
      <c r="L40" s="40"/>
      <c r="M40" s="40"/>
      <c r="N40" s="40"/>
      <c r="O40" s="38"/>
      <c r="P40" s="38"/>
    </row>
    <row r="41" spans="1:16">
      <c r="B41" s="13"/>
      <c r="C41" s="13"/>
      <c r="D41" s="13"/>
      <c r="E41" s="13"/>
      <c r="F41" s="31"/>
      <c r="G41" s="31"/>
      <c r="H41" s="31"/>
      <c r="I41" s="31"/>
      <c r="J41" s="31"/>
      <c r="K41" s="31"/>
      <c r="L41" s="31"/>
      <c r="M41" s="31"/>
      <c r="N41" s="31"/>
      <c r="O41" s="13"/>
      <c r="P41" s="13"/>
    </row>
    <row r="42" spans="1:16" ht="12" thickBot="1">
      <c r="B42" s="33" t="s">
        <v>31</v>
      </c>
      <c r="C42" s="33"/>
      <c r="D42" s="33"/>
      <c r="E42" s="33"/>
      <c r="F42" s="34"/>
      <c r="G42" s="34"/>
      <c r="H42" s="34"/>
      <c r="I42" s="34"/>
      <c r="J42" s="34"/>
      <c r="K42" s="34"/>
      <c r="L42" s="34"/>
      <c r="M42" s="34"/>
      <c r="N42" s="34"/>
      <c r="O42" s="35"/>
      <c r="P42" s="35"/>
    </row>
    <row r="43" spans="1:16" s="30" customFormat="1">
      <c r="A43" s="1"/>
      <c r="B43" s="58" t="s">
        <v>157</v>
      </c>
      <c r="C43" s="63"/>
      <c r="D43" s="52"/>
      <c r="E43" s="52">
        <v>2</v>
      </c>
      <c r="F43" s="53"/>
      <c r="G43" s="59">
        <v>1348</v>
      </c>
      <c r="H43" s="60"/>
      <c r="I43" s="61"/>
      <c r="J43" s="60"/>
      <c r="K43" s="59"/>
      <c r="L43" s="62">
        <v>77</v>
      </c>
      <c r="M43" s="59"/>
      <c r="N43" s="60"/>
      <c r="O43" s="36">
        <f>SUM(F43:N43)</f>
        <v>1425</v>
      </c>
      <c r="P43" s="37">
        <f>(C43*$C$3)+(F43*$F$3)+(G43*$G$3)+(H43*$H$3)+(I43*$I$3)+(J43*$J$3)+(K43*$K$3)+(L43*$L$3)+(M43*$M$3)+(N43*$N$3)</f>
        <v>414</v>
      </c>
    </row>
    <row r="44" spans="1:16" s="30" customFormat="1">
      <c r="A44" s="1"/>
      <c r="B44" s="58"/>
      <c r="C44" s="51"/>
      <c r="D44" s="52"/>
      <c r="E44" s="52"/>
      <c r="F44" s="53"/>
      <c r="G44" s="59"/>
      <c r="H44" s="60"/>
      <c r="I44" s="61"/>
      <c r="J44" s="60"/>
      <c r="K44" s="59"/>
      <c r="L44" s="62"/>
      <c r="M44" s="59"/>
      <c r="N44" s="60"/>
      <c r="O44" s="36">
        <f>SUM(F44:N44)</f>
        <v>0</v>
      </c>
      <c r="P44" s="37">
        <f>(F44*$F$3)+(G44*$G$3)+(H44*$H$3)+(I44*$I$3)+(J44*$J$3)+(K44*$K$3)+(L44*$L$3)+(M44*$M$3)+(N44*$N$3)</f>
        <v>0</v>
      </c>
    </row>
    <row r="45" spans="1:16" s="30" customFormat="1">
      <c r="A45" s="1"/>
      <c r="B45" s="58"/>
      <c r="C45" s="51"/>
      <c r="D45" s="52"/>
      <c r="E45" s="52"/>
      <c r="F45" s="53"/>
      <c r="G45" s="59"/>
      <c r="H45" s="60"/>
      <c r="I45" s="61"/>
      <c r="J45" s="60"/>
      <c r="K45" s="59"/>
      <c r="L45" s="62"/>
      <c r="M45" s="59"/>
      <c r="N45" s="60"/>
      <c r="O45" s="36">
        <f>SUM(F45:N45)</f>
        <v>0</v>
      </c>
      <c r="P45" s="37">
        <f>(F45*$F$3)+(G45*$G$3)+(H45*$H$3)+(I45*$I$3)+(J45*$J$3)+(K45*$K$3)+(L45*$L$3)+(M45*$M$3)+(N45*$N$3)</f>
        <v>0</v>
      </c>
    </row>
    <row r="46" spans="1:16" ht="12" thickBot="1">
      <c r="A46" s="38"/>
      <c r="B46" s="39" t="s">
        <v>21</v>
      </c>
      <c r="C46" s="39">
        <f>SUM(C43:C45)</f>
        <v>0</v>
      </c>
      <c r="D46" s="39">
        <f>SUM(D43:D45)</f>
        <v>0</v>
      </c>
      <c r="E46" s="39">
        <f>SUM(E43:E45)</f>
        <v>2</v>
      </c>
      <c r="F46" s="39">
        <f>SUM(F43:F45)</f>
        <v>0</v>
      </c>
      <c r="G46" s="39">
        <f>SUM(G43:G45)</f>
        <v>1348</v>
      </c>
      <c r="H46" s="39">
        <f t="shared" ref="H46:P46" si="7">SUM(H43:H45)</f>
        <v>0</v>
      </c>
      <c r="I46" s="39">
        <f t="shared" si="7"/>
        <v>0</v>
      </c>
      <c r="J46" s="39">
        <f t="shared" si="7"/>
        <v>0</v>
      </c>
      <c r="K46" s="39">
        <f t="shared" si="7"/>
        <v>0</v>
      </c>
      <c r="L46" s="39">
        <f t="shared" si="7"/>
        <v>77</v>
      </c>
      <c r="M46" s="39">
        <f t="shared" si="7"/>
        <v>0</v>
      </c>
      <c r="N46" s="39">
        <f t="shared" si="7"/>
        <v>0</v>
      </c>
      <c r="O46" s="41">
        <f t="shared" si="7"/>
        <v>1425</v>
      </c>
      <c r="P46" s="41">
        <f t="shared" si="7"/>
        <v>414</v>
      </c>
    </row>
    <row r="47" spans="1:16">
      <c r="G47" s="42"/>
    </row>
    <row r="48" spans="1:16" ht="12.75">
      <c r="B48" s="2"/>
      <c r="C48" s="2"/>
      <c r="D48" s="2"/>
      <c r="E48" s="2"/>
      <c r="F48" s="47"/>
      <c r="G48" s="47"/>
      <c r="H48" s="47"/>
      <c r="I48" s="47"/>
      <c r="J48" s="47"/>
      <c r="K48" s="47"/>
      <c r="L48" s="47"/>
      <c r="M48" s="47"/>
      <c r="N48" s="47"/>
      <c r="O48" s="2"/>
      <c r="P48" s="2"/>
    </row>
    <row r="49" spans="13:16">
      <c r="M49" s="48" t="s">
        <v>21</v>
      </c>
      <c r="O49" s="49">
        <f>+O46+O39</f>
        <v>17382</v>
      </c>
      <c r="P49" s="50">
        <f>+P46+P39</f>
        <v>8151.2000000000007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76"/>
  <sheetViews>
    <sheetView zoomScaleNormal="100" workbookViewId="0">
      <selection activeCell="B48" sqref="B48:N48"/>
    </sheetView>
  </sheetViews>
  <sheetFormatPr defaultRowHeight="11.25"/>
  <cols>
    <col min="1" max="1" width="3.140625" style="1" customWidth="1"/>
    <col min="2" max="2" width="29.140625" style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1" spans="1:16" ht="12.75">
      <c r="B1" s="2" t="s">
        <v>44</v>
      </c>
      <c r="C1" s="2"/>
      <c r="D1" s="2"/>
      <c r="E1" s="2"/>
    </row>
    <row r="2" spans="1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>
      <c r="B3" s="11"/>
      <c r="C3" s="12">
        <v>5</v>
      </c>
      <c r="D3" s="13">
        <v>18</v>
      </c>
      <c r="E3" s="13">
        <v>36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2" thickBot="1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ht="12" hidden="1" thickBot="1">
      <c r="B6" s="33" t="s">
        <v>65</v>
      </c>
      <c r="C6" s="33"/>
      <c r="D6" s="33"/>
      <c r="E6" s="33"/>
      <c r="F6" s="34"/>
      <c r="G6" s="34"/>
      <c r="H6" s="34"/>
      <c r="I6" s="34"/>
      <c r="J6" s="34"/>
      <c r="K6" s="34"/>
      <c r="L6" s="34"/>
      <c r="M6" s="34"/>
      <c r="N6" s="34"/>
      <c r="O6" s="35"/>
      <c r="P6" s="35"/>
    </row>
    <row r="7" spans="1:16" s="30" customFormat="1" hidden="1">
      <c r="A7" s="1"/>
      <c r="B7" s="58" t="s">
        <v>39</v>
      </c>
      <c r="C7" s="63"/>
      <c r="D7" s="52"/>
      <c r="E7" s="52"/>
      <c r="F7" s="53"/>
      <c r="G7" s="59"/>
      <c r="H7" s="60"/>
      <c r="I7" s="61"/>
      <c r="J7" s="60"/>
      <c r="K7" s="59"/>
      <c r="L7" s="62"/>
      <c r="M7" s="59"/>
      <c r="N7" s="60"/>
      <c r="O7" s="36">
        <f>SUM(C7:N7)</f>
        <v>0</v>
      </c>
      <c r="P7" s="37">
        <f>(C7*$C$3)+(F7*$F$3)+(G7*$G$3)+(H7*$H$3)+(I7*$I$3)+(J7*$J$3)+(K7*$K$3)+(L7*$L$3)+(M7*$M$3)+(N7*$N$3)</f>
        <v>0</v>
      </c>
    </row>
    <row r="8" spans="1:16" s="30" customFormat="1" hidden="1">
      <c r="A8" s="1"/>
      <c r="B8" s="58"/>
      <c r="C8" s="51"/>
      <c r="D8" s="52"/>
      <c r="E8" s="52"/>
      <c r="F8" s="53"/>
      <c r="G8" s="59"/>
      <c r="H8" s="60"/>
      <c r="I8" s="61"/>
      <c r="J8" s="60"/>
      <c r="K8" s="59"/>
      <c r="L8" s="62"/>
      <c r="M8" s="59"/>
      <c r="N8" s="60"/>
      <c r="O8" s="36">
        <f t="shared" ref="O8:O21" si="0">SUM(F8:N8)</f>
        <v>0</v>
      </c>
      <c r="P8" s="37">
        <f t="shared" ref="P8:P21" si="1">(F8*$F$3)+(G8*$G$3)+(H8*$H$3)+(I8*$I$3)+(J8*$J$3)+(K8*$K$3)+(L8*$L$3)+(M8*$M$3)+(N8*$N$3)</f>
        <v>0</v>
      </c>
    </row>
    <row r="9" spans="1:16" s="30" customFormat="1" hidden="1">
      <c r="A9" s="1"/>
      <c r="B9" s="58"/>
      <c r="C9" s="51"/>
      <c r="D9" s="52"/>
      <c r="E9" s="52"/>
      <c r="F9" s="53"/>
      <c r="G9" s="59"/>
      <c r="H9" s="60"/>
      <c r="I9" s="61"/>
      <c r="J9" s="60"/>
      <c r="K9" s="59"/>
      <c r="L9" s="62"/>
      <c r="M9" s="59"/>
      <c r="N9" s="60"/>
      <c r="O9" s="36">
        <f t="shared" si="0"/>
        <v>0</v>
      </c>
      <c r="P9" s="37">
        <f t="shared" si="1"/>
        <v>0</v>
      </c>
    </row>
    <row r="10" spans="1:16" s="30" customFormat="1" hidden="1">
      <c r="A10" s="1"/>
      <c r="B10" s="58"/>
      <c r="C10" s="51"/>
      <c r="D10" s="52"/>
      <c r="E10" s="52"/>
      <c r="F10" s="53"/>
      <c r="G10" s="59"/>
      <c r="H10" s="60"/>
      <c r="I10" s="61"/>
      <c r="J10" s="60"/>
      <c r="K10" s="59"/>
      <c r="L10" s="62"/>
      <c r="M10" s="59"/>
      <c r="N10" s="60"/>
      <c r="O10" s="36">
        <f t="shared" si="0"/>
        <v>0</v>
      </c>
      <c r="P10" s="37">
        <f t="shared" si="1"/>
        <v>0</v>
      </c>
    </row>
    <row r="11" spans="1:16" s="30" customFormat="1" hidden="1">
      <c r="A11" s="1"/>
      <c r="B11" s="58"/>
      <c r="C11" s="51"/>
      <c r="D11" s="52"/>
      <c r="E11" s="52"/>
      <c r="F11" s="53"/>
      <c r="G11" s="59"/>
      <c r="H11" s="60"/>
      <c r="I11" s="61"/>
      <c r="J11" s="60"/>
      <c r="K11" s="59"/>
      <c r="L11" s="62"/>
      <c r="M11" s="59"/>
      <c r="N11" s="60"/>
      <c r="O11" s="36">
        <f t="shared" si="0"/>
        <v>0</v>
      </c>
      <c r="P11" s="37">
        <f t="shared" si="1"/>
        <v>0</v>
      </c>
    </row>
    <row r="12" spans="1:16" s="30" customFormat="1" hidden="1">
      <c r="A12" s="1"/>
      <c r="B12" s="58"/>
      <c r="C12" s="51"/>
      <c r="D12" s="52"/>
      <c r="E12" s="52"/>
      <c r="F12" s="53"/>
      <c r="G12" s="59"/>
      <c r="H12" s="60"/>
      <c r="I12" s="61"/>
      <c r="J12" s="60"/>
      <c r="K12" s="59"/>
      <c r="L12" s="62"/>
      <c r="M12" s="59"/>
      <c r="N12" s="60"/>
      <c r="O12" s="36">
        <f t="shared" si="0"/>
        <v>0</v>
      </c>
      <c r="P12" s="37">
        <f t="shared" si="1"/>
        <v>0</v>
      </c>
    </row>
    <row r="13" spans="1:16" s="30" customFormat="1" hidden="1">
      <c r="A13" s="1"/>
      <c r="B13" s="58"/>
      <c r="C13" s="51"/>
      <c r="D13" s="52"/>
      <c r="E13" s="52"/>
      <c r="F13" s="53"/>
      <c r="G13" s="59"/>
      <c r="H13" s="60"/>
      <c r="I13" s="61"/>
      <c r="J13" s="60"/>
      <c r="K13" s="59"/>
      <c r="L13" s="62"/>
      <c r="M13" s="59"/>
      <c r="N13" s="60"/>
      <c r="O13" s="36">
        <f t="shared" si="0"/>
        <v>0</v>
      </c>
      <c r="P13" s="37">
        <f t="shared" si="1"/>
        <v>0</v>
      </c>
    </row>
    <row r="14" spans="1:16" s="30" customFormat="1" hidden="1">
      <c r="A14" s="1"/>
      <c r="B14" s="58"/>
      <c r="C14" s="51"/>
      <c r="D14" s="52"/>
      <c r="E14" s="52"/>
      <c r="F14" s="53"/>
      <c r="G14" s="59"/>
      <c r="H14" s="60"/>
      <c r="I14" s="61"/>
      <c r="J14" s="60"/>
      <c r="K14" s="59"/>
      <c r="L14" s="62"/>
      <c r="M14" s="59"/>
      <c r="N14" s="60"/>
      <c r="O14" s="36">
        <f t="shared" si="0"/>
        <v>0</v>
      </c>
      <c r="P14" s="37">
        <f t="shared" si="1"/>
        <v>0</v>
      </c>
    </row>
    <row r="15" spans="1:16" s="30" customFormat="1" hidden="1">
      <c r="A15" s="1"/>
      <c r="B15" s="58"/>
      <c r="C15" s="51"/>
      <c r="D15" s="52"/>
      <c r="E15" s="52"/>
      <c r="F15" s="53"/>
      <c r="G15" s="59"/>
      <c r="H15" s="60"/>
      <c r="I15" s="61"/>
      <c r="J15" s="60"/>
      <c r="K15" s="59"/>
      <c r="L15" s="62"/>
      <c r="M15" s="59"/>
      <c r="N15" s="60"/>
      <c r="O15" s="36">
        <f t="shared" si="0"/>
        <v>0</v>
      </c>
      <c r="P15" s="37">
        <f t="shared" si="1"/>
        <v>0</v>
      </c>
    </row>
    <row r="16" spans="1:16" s="30" customFormat="1" hidden="1">
      <c r="A16" s="1"/>
      <c r="B16" s="58"/>
      <c r="C16" s="51"/>
      <c r="D16" s="52"/>
      <c r="E16" s="52"/>
      <c r="F16" s="53"/>
      <c r="G16" s="59"/>
      <c r="H16" s="60"/>
      <c r="I16" s="61"/>
      <c r="J16" s="60"/>
      <c r="K16" s="59"/>
      <c r="L16" s="62"/>
      <c r="M16" s="59"/>
      <c r="N16" s="60"/>
      <c r="O16" s="36">
        <f t="shared" si="0"/>
        <v>0</v>
      </c>
      <c r="P16" s="37">
        <f t="shared" si="1"/>
        <v>0</v>
      </c>
    </row>
    <row r="17" spans="1:16" s="30" customFormat="1" hidden="1">
      <c r="A17" s="1"/>
      <c r="B17" s="58"/>
      <c r="C17" s="51"/>
      <c r="D17" s="52"/>
      <c r="E17" s="52"/>
      <c r="F17" s="53"/>
      <c r="G17" s="59"/>
      <c r="H17" s="60"/>
      <c r="I17" s="61"/>
      <c r="J17" s="60"/>
      <c r="K17" s="59"/>
      <c r="L17" s="62"/>
      <c r="M17" s="59"/>
      <c r="N17" s="60"/>
      <c r="O17" s="36">
        <f t="shared" si="0"/>
        <v>0</v>
      </c>
      <c r="P17" s="37">
        <f t="shared" si="1"/>
        <v>0</v>
      </c>
    </row>
    <row r="18" spans="1:16" s="30" customFormat="1" hidden="1">
      <c r="A18" s="1"/>
      <c r="B18" s="58"/>
      <c r="C18" s="51"/>
      <c r="D18" s="52"/>
      <c r="E18" s="52"/>
      <c r="F18" s="53"/>
      <c r="G18" s="59"/>
      <c r="H18" s="60"/>
      <c r="I18" s="61"/>
      <c r="J18" s="60"/>
      <c r="K18" s="59"/>
      <c r="L18" s="62"/>
      <c r="M18" s="59"/>
      <c r="N18" s="60"/>
      <c r="O18" s="36">
        <f t="shared" si="0"/>
        <v>0</v>
      </c>
      <c r="P18" s="37">
        <f t="shared" si="1"/>
        <v>0</v>
      </c>
    </row>
    <row r="19" spans="1:16" s="30" customFormat="1" hidden="1">
      <c r="A19" s="1"/>
      <c r="B19" s="58"/>
      <c r="C19" s="51"/>
      <c r="D19" s="52"/>
      <c r="E19" s="52"/>
      <c r="F19" s="53"/>
      <c r="G19" s="59"/>
      <c r="H19" s="60"/>
      <c r="I19" s="61"/>
      <c r="J19" s="60"/>
      <c r="K19" s="59"/>
      <c r="L19" s="62"/>
      <c r="M19" s="59"/>
      <c r="N19" s="60"/>
      <c r="O19" s="36">
        <f t="shared" si="0"/>
        <v>0</v>
      </c>
      <c r="P19" s="37">
        <f t="shared" si="1"/>
        <v>0</v>
      </c>
    </row>
    <row r="20" spans="1:16" s="30" customFormat="1" hidden="1">
      <c r="A20" s="1"/>
      <c r="B20" s="58"/>
      <c r="C20" s="51"/>
      <c r="D20" s="52"/>
      <c r="E20" s="52"/>
      <c r="F20" s="53"/>
      <c r="G20" s="59"/>
      <c r="H20" s="60"/>
      <c r="I20" s="61"/>
      <c r="J20" s="60"/>
      <c r="K20" s="59"/>
      <c r="L20" s="62"/>
      <c r="M20" s="59"/>
      <c r="N20" s="60"/>
      <c r="O20" s="36">
        <f t="shared" si="0"/>
        <v>0</v>
      </c>
      <c r="P20" s="37">
        <f t="shared" si="1"/>
        <v>0</v>
      </c>
    </row>
    <row r="21" spans="1:16" s="30" customFormat="1" hidden="1">
      <c r="A21" s="1"/>
      <c r="B21" s="58"/>
      <c r="C21" s="51"/>
      <c r="D21" s="52"/>
      <c r="E21" s="52"/>
      <c r="F21" s="53"/>
      <c r="G21" s="59"/>
      <c r="H21" s="60"/>
      <c r="I21" s="61"/>
      <c r="J21" s="60"/>
      <c r="K21" s="59"/>
      <c r="L21" s="62"/>
      <c r="M21" s="59"/>
      <c r="N21" s="60"/>
      <c r="O21" s="36">
        <f t="shared" si="0"/>
        <v>0</v>
      </c>
      <c r="P21" s="37">
        <f t="shared" si="1"/>
        <v>0</v>
      </c>
    </row>
    <row r="22" spans="1:16" ht="12" hidden="1" thickBot="1">
      <c r="A22" s="38"/>
      <c r="B22" s="39" t="s">
        <v>21</v>
      </c>
      <c r="C22" s="39">
        <f t="shared" ref="C22:P22" si="2">SUM(C7:C21)</f>
        <v>0</v>
      </c>
      <c r="D22" s="39">
        <f t="shared" si="2"/>
        <v>0</v>
      </c>
      <c r="E22" s="39">
        <f t="shared" si="2"/>
        <v>0</v>
      </c>
      <c r="F22" s="39">
        <f t="shared" si="2"/>
        <v>0</v>
      </c>
      <c r="G22" s="39">
        <f t="shared" si="2"/>
        <v>0</v>
      </c>
      <c r="H22" s="39">
        <f t="shared" si="2"/>
        <v>0</v>
      </c>
      <c r="I22" s="39">
        <f t="shared" si="2"/>
        <v>0</v>
      </c>
      <c r="J22" s="39">
        <f t="shared" si="2"/>
        <v>0</v>
      </c>
      <c r="K22" s="39">
        <f t="shared" si="2"/>
        <v>0</v>
      </c>
      <c r="L22" s="39">
        <f t="shared" si="2"/>
        <v>0</v>
      </c>
      <c r="M22" s="39">
        <f t="shared" si="2"/>
        <v>0</v>
      </c>
      <c r="N22" s="39">
        <f t="shared" si="2"/>
        <v>0</v>
      </c>
      <c r="O22" s="110">
        <f t="shared" si="2"/>
        <v>0</v>
      </c>
      <c r="P22" s="39">
        <f t="shared" si="2"/>
        <v>0</v>
      </c>
    </row>
    <row r="23" spans="1:16" hidden="1">
      <c r="B23" s="38"/>
      <c r="C23" s="38"/>
      <c r="D23" s="38"/>
      <c r="E23" s="38"/>
      <c r="F23" s="40"/>
      <c r="G23" s="40"/>
      <c r="H23" s="40"/>
      <c r="I23" s="40"/>
      <c r="J23" s="40"/>
      <c r="K23" s="40"/>
      <c r="L23" s="40"/>
      <c r="M23" s="40"/>
      <c r="N23" s="40"/>
      <c r="O23" s="38"/>
      <c r="P23" s="38"/>
    </row>
    <row r="24" spans="1:16">
      <c r="A24" s="38"/>
      <c r="B24" s="54"/>
      <c r="C24" s="54"/>
      <c r="D24" s="54"/>
      <c r="E24" s="54"/>
      <c r="F24" s="54"/>
      <c r="G24" s="55"/>
      <c r="H24" s="55"/>
      <c r="I24" s="55"/>
      <c r="J24" s="55"/>
      <c r="K24" s="55"/>
      <c r="L24" s="55"/>
      <c r="M24" s="55"/>
      <c r="N24" s="55"/>
      <c r="O24" s="56"/>
      <c r="P24" s="57"/>
    </row>
    <row r="25" spans="1:16" ht="12" hidden="1" thickBot="1">
      <c r="B25" s="33" t="s">
        <v>64</v>
      </c>
      <c r="C25" s="33"/>
      <c r="D25" s="33"/>
      <c r="E25" s="33"/>
      <c r="F25" s="34"/>
      <c r="G25" s="34"/>
      <c r="H25" s="34"/>
      <c r="I25" s="34"/>
      <c r="J25" s="34"/>
      <c r="K25" s="34"/>
      <c r="L25" s="34"/>
      <c r="M25" s="34"/>
      <c r="N25" s="34"/>
      <c r="O25" s="35"/>
      <c r="P25" s="35"/>
    </row>
    <row r="26" spans="1:16" s="30" customFormat="1" hidden="1">
      <c r="A26" s="1"/>
      <c r="B26" s="58" t="s">
        <v>63</v>
      </c>
      <c r="C26" s="63"/>
      <c r="D26" s="52"/>
      <c r="E26" s="52"/>
      <c r="F26" s="53"/>
      <c r="G26" s="59"/>
      <c r="H26" s="60"/>
      <c r="I26" s="61"/>
      <c r="J26" s="60"/>
      <c r="K26" s="59"/>
      <c r="L26" s="62"/>
      <c r="M26" s="59"/>
      <c r="N26" s="60"/>
      <c r="O26" s="36">
        <f t="shared" ref="O26:O43" si="3">SUM(F26:N26)</f>
        <v>0</v>
      </c>
      <c r="P26" s="37">
        <f t="shared" ref="P26:P43" si="4">(F26*$F$3)+(G26*$G$3)+(H26*$H$3)+(I26*$I$3)+(J26*$J$3)+(K26*$K$3)+(L26*$L$3)+(M26*$M$3)+(N26*$N$3)</f>
        <v>0</v>
      </c>
    </row>
    <row r="27" spans="1:16" s="30" customFormat="1" hidden="1">
      <c r="A27" s="1"/>
      <c r="B27" s="58" t="s">
        <v>62</v>
      </c>
      <c r="C27" s="64"/>
      <c r="D27" s="52"/>
      <c r="E27" s="52"/>
      <c r="F27" s="53"/>
      <c r="G27" s="59"/>
      <c r="H27" s="60"/>
      <c r="I27" s="61"/>
      <c r="J27" s="60"/>
      <c r="K27" s="59"/>
      <c r="L27" s="62"/>
      <c r="M27" s="59"/>
      <c r="N27" s="60"/>
      <c r="O27" s="36">
        <f t="shared" si="3"/>
        <v>0</v>
      </c>
      <c r="P27" s="37">
        <f t="shared" si="4"/>
        <v>0</v>
      </c>
    </row>
    <row r="28" spans="1:16" s="30" customFormat="1" hidden="1">
      <c r="A28" s="1"/>
      <c r="B28" s="58" t="s">
        <v>61</v>
      </c>
      <c r="C28" s="64"/>
      <c r="D28" s="52"/>
      <c r="E28" s="52"/>
      <c r="F28" s="53"/>
      <c r="G28" s="59"/>
      <c r="H28" s="60"/>
      <c r="I28" s="61"/>
      <c r="J28" s="60"/>
      <c r="K28" s="59"/>
      <c r="L28" s="62"/>
      <c r="M28" s="59"/>
      <c r="N28" s="60"/>
      <c r="O28" s="36">
        <f t="shared" si="3"/>
        <v>0</v>
      </c>
      <c r="P28" s="37">
        <f t="shared" si="4"/>
        <v>0</v>
      </c>
    </row>
    <row r="29" spans="1:16" s="30" customFormat="1" hidden="1">
      <c r="A29" s="1"/>
      <c r="B29" s="58" t="s">
        <v>60</v>
      </c>
      <c r="C29" s="64"/>
      <c r="D29" s="52"/>
      <c r="E29" s="52"/>
      <c r="F29" s="53"/>
      <c r="G29" s="59"/>
      <c r="H29" s="60"/>
      <c r="I29" s="61"/>
      <c r="J29" s="60"/>
      <c r="K29" s="59"/>
      <c r="L29" s="62"/>
      <c r="M29" s="59"/>
      <c r="N29" s="60"/>
      <c r="O29" s="36">
        <f t="shared" si="3"/>
        <v>0</v>
      </c>
      <c r="P29" s="37">
        <f t="shared" si="4"/>
        <v>0</v>
      </c>
    </row>
    <row r="30" spans="1:16" s="30" customFormat="1" hidden="1">
      <c r="A30" s="1"/>
      <c r="B30" s="58" t="s">
        <v>59</v>
      </c>
      <c r="C30" s="64"/>
      <c r="D30" s="52"/>
      <c r="E30" s="52"/>
      <c r="F30" s="53"/>
      <c r="G30" s="59"/>
      <c r="H30" s="60"/>
      <c r="I30" s="61"/>
      <c r="J30" s="60"/>
      <c r="K30" s="59"/>
      <c r="L30" s="62"/>
      <c r="M30" s="59"/>
      <c r="N30" s="60"/>
      <c r="O30" s="36">
        <f t="shared" si="3"/>
        <v>0</v>
      </c>
      <c r="P30" s="37">
        <f t="shared" si="4"/>
        <v>0</v>
      </c>
    </row>
    <row r="31" spans="1:16" s="30" customFormat="1" hidden="1">
      <c r="A31" s="1"/>
      <c r="B31" s="58" t="s">
        <v>58</v>
      </c>
      <c r="C31" s="64"/>
      <c r="D31" s="52"/>
      <c r="E31" s="52"/>
      <c r="F31" s="53"/>
      <c r="G31" s="59"/>
      <c r="H31" s="60"/>
      <c r="I31" s="61"/>
      <c r="J31" s="60"/>
      <c r="K31" s="59"/>
      <c r="L31" s="62"/>
      <c r="M31" s="59"/>
      <c r="N31" s="60"/>
      <c r="O31" s="36">
        <f t="shared" si="3"/>
        <v>0</v>
      </c>
      <c r="P31" s="37">
        <f t="shared" si="4"/>
        <v>0</v>
      </c>
    </row>
    <row r="32" spans="1:16" s="30" customFormat="1" hidden="1">
      <c r="A32" s="1"/>
      <c r="B32" s="58" t="s">
        <v>57</v>
      </c>
      <c r="C32" s="64"/>
      <c r="D32" s="52"/>
      <c r="E32" s="52"/>
      <c r="F32" s="53"/>
      <c r="G32" s="59"/>
      <c r="H32" s="60"/>
      <c r="I32" s="61"/>
      <c r="J32" s="60"/>
      <c r="K32" s="59"/>
      <c r="L32" s="62"/>
      <c r="M32" s="59"/>
      <c r="N32" s="60"/>
      <c r="O32" s="36">
        <f t="shared" si="3"/>
        <v>0</v>
      </c>
      <c r="P32" s="37">
        <f t="shared" si="4"/>
        <v>0</v>
      </c>
    </row>
    <row r="33" spans="1:16" s="30" customFormat="1" hidden="1">
      <c r="A33" s="1"/>
      <c r="B33" s="58" t="s">
        <v>56</v>
      </c>
      <c r="C33" s="64"/>
      <c r="D33" s="52"/>
      <c r="E33" s="52"/>
      <c r="F33" s="53"/>
      <c r="G33" s="59"/>
      <c r="H33" s="60"/>
      <c r="I33" s="61"/>
      <c r="J33" s="60"/>
      <c r="K33" s="59"/>
      <c r="L33" s="62"/>
      <c r="M33" s="59"/>
      <c r="N33" s="60"/>
      <c r="O33" s="36">
        <f t="shared" si="3"/>
        <v>0</v>
      </c>
      <c r="P33" s="37">
        <f t="shared" si="4"/>
        <v>0</v>
      </c>
    </row>
    <row r="34" spans="1:16" s="30" customFormat="1" hidden="1">
      <c r="A34" s="1"/>
      <c r="B34" s="58" t="s">
        <v>55</v>
      </c>
      <c r="C34" s="64"/>
      <c r="D34" s="52"/>
      <c r="E34" s="52"/>
      <c r="F34" s="53"/>
      <c r="G34" s="59"/>
      <c r="H34" s="60"/>
      <c r="I34" s="61"/>
      <c r="J34" s="60"/>
      <c r="K34" s="59"/>
      <c r="L34" s="62"/>
      <c r="M34" s="59"/>
      <c r="N34" s="60"/>
      <c r="O34" s="36">
        <f t="shared" si="3"/>
        <v>0</v>
      </c>
      <c r="P34" s="37">
        <f t="shared" si="4"/>
        <v>0</v>
      </c>
    </row>
    <row r="35" spans="1:16" s="30" customFormat="1" hidden="1">
      <c r="A35" s="1"/>
      <c r="B35" s="58" t="s">
        <v>54</v>
      </c>
      <c r="C35" s="64"/>
      <c r="D35" s="52"/>
      <c r="E35" s="52"/>
      <c r="F35" s="53"/>
      <c r="G35" s="59"/>
      <c r="H35" s="60"/>
      <c r="I35" s="61"/>
      <c r="J35" s="60"/>
      <c r="K35" s="59"/>
      <c r="L35" s="62"/>
      <c r="M35" s="59"/>
      <c r="N35" s="60"/>
      <c r="O35" s="36">
        <f t="shared" si="3"/>
        <v>0</v>
      </c>
      <c r="P35" s="37">
        <f t="shared" si="4"/>
        <v>0</v>
      </c>
    </row>
    <row r="36" spans="1:16" s="30" customFormat="1" hidden="1">
      <c r="A36" s="1"/>
      <c r="B36" s="58" t="s">
        <v>53</v>
      </c>
      <c r="C36" s="64"/>
      <c r="D36" s="52"/>
      <c r="E36" s="52"/>
      <c r="F36" s="53"/>
      <c r="G36" s="59"/>
      <c r="H36" s="60"/>
      <c r="I36" s="61"/>
      <c r="J36" s="60"/>
      <c r="K36" s="59"/>
      <c r="L36" s="62"/>
      <c r="M36" s="59"/>
      <c r="N36" s="60"/>
      <c r="O36" s="36">
        <f t="shared" si="3"/>
        <v>0</v>
      </c>
      <c r="P36" s="37">
        <f t="shared" si="4"/>
        <v>0</v>
      </c>
    </row>
    <row r="37" spans="1:16" s="30" customFormat="1" hidden="1">
      <c r="A37" s="1"/>
      <c r="B37" s="58" t="s">
        <v>52</v>
      </c>
      <c r="C37" s="64"/>
      <c r="D37" s="52"/>
      <c r="E37" s="52"/>
      <c r="F37" s="53"/>
      <c r="G37" s="59"/>
      <c r="H37" s="60"/>
      <c r="I37" s="61"/>
      <c r="J37" s="60"/>
      <c r="K37" s="59"/>
      <c r="L37" s="62"/>
      <c r="M37" s="59"/>
      <c r="N37" s="60"/>
      <c r="O37" s="36">
        <f t="shared" si="3"/>
        <v>0</v>
      </c>
      <c r="P37" s="37">
        <f t="shared" si="4"/>
        <v>0</v>
      </c>
    </row>
    <row r="38" spans="1:16" s="30" customFormat="1" hidden="1">
      <c r="A38" s="1"/>
      <c r="B38" s="58" t="s">
        <v>51</v>
      </c>
      <c r="C38" s="64"/>
      <c r="D38" s="52"/>
      <c r="E38" s="52"/>
      <c r="F38" s="53"/>
      <c r="G38" s="59"/>
      <c r="H38" s="60"/>
      <c r="I38" s="61"/>
      <c r="J38" s="60"/>
      <c r="K38" s="59"/>
      <c r="L38" s="62"/>
      <c r="M38" s="59"/>
      <c r="N38" s="60"/>
      <c r="O38" s="36">
        <f t="shared" si="3"/>
        <v>0</v>
      </c>
      <c r="P38" s="37">
        <f t="shared" si="4"/>
        <v>0</v>
      </c>
    </row>
    <row r="39" spans="1:16" s="30" customFormat="1" hidden="1">
      <c r="A39" s="1"/>
      <c r="B39" s="58" t="s">
        <v>50</v>
      </c>
      <c r="C39" s="64"/>
      <c r="D39" s="52"/>
      <c r="E39" s="52"/>
      <c r="F39" s="53"/>
      <c r="G39" s="59"/>
      <c r="H39" s="60"/>
      <c r="I39" s="61"/>
      <c r="J39" s="60"/>
      <c r="K39" s="59"/>
      <c r="L39" s="62"/>
      <c r="M39" s="59"/>
      <c r="N39" s="60"/>
      <c r="O39" s="36">
        <f t="shared" si="3"/>
        <v>0</v>
      </c>
      <c r="P39" s="37">
        <f t="shared" si="4"/>
        <v>0</v>
      </c>
    </row>
    <row r="40" spans="1:16" s="30" customFormat="1" hidden="1">
      <c r="A40" s="1"/>
      <c r="B40" s="58" t="s">
        <v>49</v>
      </c>
      <c r="C40" s="51"/>
      <c r="D40" s="52"/>
      <c r="E40" s="52"/>
      <c r="F40" s="53"/>
      <c r="G40" s="59"/>
      <c r="H40" s="60"/>
      <c r="I40" s="61"/>
      <c r="J40" s="60"/>
      <c r="K40" s="59"/>
      <c r="L40" s="62"/>
      <c r="M40" s="59"/>
      <c r="N40" s="60"/>
      <c r="O40" s="36">
        <f t="shared" si="3"/>
        <v>0</v>
      </c>
      <c r="P40" s="37">
        <f t="shared" si="4"/>
        <v>0</v>
      </c>
    </row>
    <row r="41" spans="1:16" s="30" customFormat="1" hidden="1">
      <c r="A41" s="1"/>
      <c r="B41" s="58" t="s">
        <v>48</v>
      </c>
      <c r="C41" s="51"/>
      <c r="D41" s="52"/>
      <c r="E41" s="52"/>
      <c r="F41" s="53"/>
      <c r="G41" s="59"/>
      <c r="H41" s="60"/>
      <c r="I41" s="61"/>
      <c r="J41" s="60"/>
      <c r="K41" s="59"/>
      <c r="L41" s="62"/>
      <c r="M41" s="59"/>
      <c r="N41" s="60"/>
      <c r="O41" s="36">
        <f t="shared" si="3"/>
        <v>0</v>
      </c>
      <c r="P41" s="37">
        <f t="shared" si="4"/>
        <v>0</v>
      </c>
    </row>
    <row r="42" spans="1:16" s="30" customFormat="1" hidden="1">
      <c r="A42" s="1"/>
      <c r="B42" s="58" t="s">
        <v>47</v>
      </c>
      <c r="C42" s="51"/>
      <c r="D42" s="52"/>
      <c r="E42" s="52"/>
      <c r="F42" s="53"/>
      <c r="G42" s="59"/>
      <c r="H42" s="60"/>
      <c r="I42" s="61"/>
      <c r="J42" s="60"/>
      <c r="K42" s="59"/>
      <c r="L42" s="62"/>
      <c r="M42" s="59"/>
      <c r="N42" s="60"/>
      <c r="O42" s="36">
        <f t="shared" si="3"/>
        <v>0</v>
      </c>
      <c r="P42" s="37">
        <f t="shared" si="4"/>
        <v>0</v>
      </c>
    </row>
    <row r="43" spans="1:16" s="30" customFormat="1" hidden="1">
      <c r="A43" s="1"/>
      <c r="B43" s="58" t="s">
        <v>46</v>
      </c>
      <c r="C43" s="51"/>
      <c r="D43" s="52"/>
      <c r="E43" s="52"/>
      <c r="F43" s="53"/>
      <c r="G43" s="59"/>
      <c r="H43" s="60"/>
      <c r="I43" s="61"/>
      <c r="J43" s="60"/>
      <c r="K43" s="59"/>
      <c r="L43" s="62"/>
      <c r="M43" s="59"/>
      <c r="N43" s="60"/>
      <c r="O43" s="36">
        <f t="shared" si="3"/>
        <v>0</v>
      </c>
      <c r="P43" s="37">
        <f t="shared" si="4"/>
        <v>0</v>
      </c>
    </row>
    <row r="44" spans="1:16" ht="12" hidden="1" thickBot="1">
      <c r="A44" s="38"/>
      <c r="B44" s="39" t="s">
        <v>21</v>
      </c>
      <c r="C44" s="39">
        <f t="shared" ref="C44:P44" si="5">SUM(C26:C43)</f>
        <v>0</v>
      </c>
      <c r="D44" s="39">
        <f t="shared" si="5"/>
        <v>0</v>
      </c>
      <c r="E44" s="39">
        <f t="shared" si="5"/>
        <v>0</v>
      </c>
      <c r="F44" s="39">
        <f t="shared" si="5"/>
        <v>0</v>
      </c>
      <c r="G44" s="43">
        <f t="shared" si="5"/>
        <v>0</v>
      </c>
      <c r="H44" s="43">
        <f t="shared" si="5"/>
        <v>0</v>
      </c>
      <c r="I44" s="43">
        <f t="shared" si="5"/>
        <v>0</v>
      </c>
      <c r="J44" s="43">
        <f t="shared" si="5"/>
        <v>0</v>
      </c>
      <c r="K44" s="43">
        <f t="shared" si="5"/>
        <v>0</v>
      </c>
      <c r="L44" s="43">
        <f t="shared" si="5"/>
        <v>0</v>
      </c>
      <c r="M44" s="43">
        <f t="shared" si="5"/>
        <v>0</v>
      </c>
      <c r="N44" s="43">
        <f t="shared" si="5"/>
        <v>0</v>
      </c>
      <c r="O44" s="44">
        <f t="shared" si="5"/>
        <v>0</v>
      </c>
      <c r="P44" s="45">
        <f t="shared" si="5"/>
        <v>0</v>
      </c>
    </row>
    <row r="45" spans="1:16">
      <c r="A45" s="38"/>
      <c r="B45" s="54"/>
      <c r="C45" s="54"/>
      <c r="D45" s="54"/>
      <c r="E45" s="54"/>
      <c r="F45" s="54"/>
      <c r="G45" s="55"/>
      <c r="H45" s="55"/>
      <c r="I45" s="55"/>
      <c r="J45" s="55"/>
      <c r="K45" s="55"/>
      <c r="L45" s="55"/>
      <c r="M45" s="55"/>
      <c r="N45" s="55"/>
      <c r="O45" s="56"/>
      <c r="P45" s="57"/>
    </row>
    <row r="47" spans="1:16" ht="12" thickBot="1">
      <c r="B47" s="33" t="s">
        <v>45</v>
      </c>
      <c r="C47" s="33"/>
      <c r="D47" s="33"/>
      <c r="E47" s="33"/>
      <c r="F47" s="34"/>
      <c r="G47" s="34"/>
      <c r="H47" s="34"/>
      <c r="I47" s="34"/>
      <c r="J47" s="34"/>
      <c r="K47" s="34"/>
      <c r="L47" s="34"/>
      <c r="M47" s="34"/>
      <c r="N47" s="34"/>
      <c r="O47" s="35"/>
      <c r="P47" s="35"/>
    </row>
    <row r="48" spans="1:16" s="30" customFormat="1">
      <c r="A48" s="1"/>
      <c r="B48" s="58"/>
      <c r="C48" s="63"/>
      <c r="D48" s="52"/>
      <c r="E48" s="52"/>
      <c r="F48" s="53"/>
      <c r="G48" s="59"/>
      <c r="H48" s="60"/>
      <c r="I48" s="61"/>
      <c r="J48" s="60"/>
      <c r="K48" s="59"/>
      <c r="L48" s="62"/>
      <c r="M48" s="59"/>
      <c r="N48" s="60"/>
      <c r="O48" s="36">
        <f t="shared" ref="O48:O71" si="6">SUM(F48:N48)</f>
        <v>0</v>
      </c>
      <c r="P48" s="37">
        <f t="shared" ref="P48:P71" si="7">(F48*$F$3)+(G48*$G$3)+(H48*$H$3)+(I48*$I$3)+(J48*$J$3)+(K48*$K$3)+(L48*$L$3)+(M48*$M$3)+(N48*$N$3)</f>
        <v>0</v>
      </c>
    </row>
    <row r="49" spans="1:16" s="30" customFormat="1" hidden="1">
      <c r="A49" s="1"/>
      <c r="B49" s="58"/>
      <c r="C49" s="51"/>
      <c r="D49" s="52"/>
      <c r="E49" s="52"/>
      <c r="F49" s="53"/>
      <c r="G49" s="59"/>
      <c r="H49" s="60"/>
      <c r="I49" s="61"/>
      <c r="J49" s="60"/>
      <c r="K49" s="59"/>
      <c r="L49" s="62"/>
      <c r="M49" s="59"/>
      <c r="N49" s="60"/>
      <c r="O49" s="36">
        <f t="shared" si="6"/>
        <v>0</v>
      </c>
      <c r="P49" s="37">
        <f t="shared" si="7"/>
        <v>0</v>
      </c>
    </row>
    <row r="50" spans="1:16" s="30" customFormat="1" hidden="1">
      <c r="A50" s="1"/>
      <c r="B50" s="58"/>
      <c r="C50" s="51"/>
      <c r="D50" s="52"/>
      <c r="E50" s="52"/>
      <c r="F50" s="53"/>
      <c r="G50" s="59"/>
      <c r="H50" s="60"/>
      <c r="I50" s="61"/>
      <c r="J50" s="60"/>
      <c r="K50" s="59"/>
      <c r="L50" s="62"/>
      <c r="M50" s="59"/>
      <c r="N50" s="60"/>
      <c r="O50" s="36">
        <f t="shared" si="6"/>
        <v>0</v>
      </c>
      <c r="P50" s="37">
        <f t="shared" si="7"/>
        <v>0</v>
      </c>
    </row>
    <row r="51" spans="1:16" s="30" customFormat="1" hidden="1">
      <c r="A51" s="1"/>
      <c r="B51" s="58"/>
      <c r="C51" s="51"/>
      <c r="D51" s="52"/>
      <c r="E51" s="52"/>
      <c r="F51" s="53"/>
      <c r="G51" s="59"/>
      <c r="H51" s="60"/>
      <c r="I51" s="61"/>
      <c r="J51" s="60"/>
      <c r="K51" s="59"/>
      <c r="L51" s="62"/>
      <c r="M51" s="59"/>
      <c r="N51" s="60"/>
      <c r="O51" s="36">
        <f t="shared" si="6"/>
        <v>0</v>
      </c>
      <c r="P51" s="37">
        <f t="shared" si="7"/>
        <v>0</v>
      </c>
    </row>
    <row r="52" spans="1:16" s="30" customFormat="1" hidden="1">
      <c r="A52" s="1"/>
      <c r="B52" s="58"/>
      <c r="C52" s="51"/>
      <c r="D52" s="52"/>
      <c r="E52" s="52"/>
      <c r="F52" s="53"/>
      <c r="G52" s="59"/>
      <c r="H52" s="60"/>
      <c r="I52" s="61"/>
      <c r="J52" s="60"/>
      <c r="K52" s="59"/>
      <c r="L52" s="62"/>
      <c r="M52" s="59"/>
      <c r="N52" s="60"/>
      <c r="O52" s="36">
        <f t="shared" si="6"/>
        <v>0</v>
      </c>
      <c r="P52" s="37">
        <f t="shared" si="7"/>
        <v>0</v>
      </c>
    </row>
    <row r="53" spans="1:16" s="30" customFormat="1" hidden="1">
      <c r="A53" s="1"/>
      <c r="B53" s="58"/>
      <c r="C53" s="51"/>
      <c r="D53" s="52"/>
      <c r="E53" s="52"/>
      <c r="F53" s="53"/>
      <c r="G53" s="59"/>
      <c r="H53" s="60"/>
      <c r="I53" s="61"/>
      <c r="J53" s="60"/>
      <c r="K53" s="59"/>
      <c r="L53" s="62"/>
      <c r="M53" s="59"/>
      <c r="N53" s="60"/>
      <c r="O53" s="36">
        <f t="shared" si="6"/>
        <v>0</v>
      </c>
      <c r="P53" s="37">
        <f t="shared" si="7"/>
        <v>0</v>
      </c>
    </row>
    <row r="54" spans="1:16" s="30" customFormat="1" hidden="1">
      <c r="A54" s="1"/>
      <c r="B54" s="58"/>
      <c r="C54" s="51"/>
      <c r="D54" s="52"/>
      <c r="E54" s="52"/>
      <c r="F54" s="53"/>
      <c r="G54" s="59"/>
      <c r="H54" s="60"/>
      <c r="I54" s="61"/>
      <c r="J54" s="60"/>
      <c r="K54" s="59"/>
      <c r="L54" s="62"/>
      <c r="M54" s="59"/>
      <c r="N54" s="60"/>
      <c r="O54" s="36">
        <f t="shared" si="6"/>
        <v>0</v>
      </c>
      <c r="P54" s="37">
        <f t="shared" si="7"/>
        <v>0</v>
      </c>
    </row>
    <row r="55" spans="1:16" s="30" customFormat="1" hidden="1">
      <c r="A55" s="1"/>
      <c r="B55" s="58"/>
      <c r="C55" s="51"/>
      <c r="D55" s="52"/>
      <c r="E55" s="52"/>
      <c r="F55" s="53"/>
      <c r="G55" s="59"/>
      <c r="H55" s="60"/>
      <c r="I55" s="61"/>
      <c r="J55" s="60"/>
      <c r="K55" s="59"/>
      <c r="L55" s="62"/>
      <c r="M55" s="59"/>
      <c r="N55" s="60"/>
      <c r="O55" s="36">
        <f t="shared" si="6"/>
        <v>0</v>
      </c>
      <c r="P55" s="37">
        <f t="shared" si="7"/>
        <v>0</v>
      </c>
    </row>
    <row r="56" spans="1:16" s="30" customFormat="1" hidden="1">
      <c r="A56" s="1"/>
      <c r="B56" s="58"/>
      <c r="C56" s="51"/>
      <c r="D56" s="52"/>
      <c r="E56" s="52"/>
      <c r="F56" s="53"/>
      <c r="G56" s="59"/>
      <c r="H56" s="60"/>
      <c r="I56" s="61"/>
      <c r="J56" s="60"/>
      <c r="K56" s="59"/>
      <c r="L56" s="62"/>
      <c r="M56" s="59"/>
      <c r="N56" s="60"/>
      <c r="O56" s="36">
        <f t="shared" si="6"/>
        <v>0</v>
      </c>
      <c r="P56" s="37">
        <f t="shared" si="7"/>
        <v>0</v>
      </c>
    </row>
    <row r="57" spans="1:16" s="30" customFormat="1" hidden="1">
      <c r="A57" s="1"/>
      <c r="B57" s="58"/>
      <c r="C57" s="51"/>
      <c r="D57" s="52"/>
      <c r="E57" s="52"/>
      <c r="F57" s="53"/>
      <c r="G57" s="59"/>
      <c r="H57" s="60"/>
      <c r="I57" s="61"/>
      <c r="J57" s="60"/>
      <c r="K57" s="59"/>
      <c r="L57" s="62"/>
      <c r="M57" s="59"/>
      <c r="N57" s="60"/>
      <c r="O57" s="36">
        <f t="shared" si="6"/>
        <v>0</v>
      </c>
      <c r="P57" s="37">
        <f t="shared" si="7"/>
        <v>0</v>
      </c>
    </row>
    <row r="58" spans="1:16" s="30" customFormat="1" hidden="1">
      <c r="A58" s="1"/>
      <c r="B58" s="58"/>
      <c r="C58" s="51"/>
      <c r="D58" s="52"/>
      <c r="E58" s="52"/>
      <c r="F58" s="53"/>
      <c r="G58" s="59"/>
      <c r="H58" s="60"/>
      <c r="I58" s="61"/>
      <c r="J58" s="60"/>
      <c r="K58" s="59"/>
      <c r="L58" s="62"/>
      <c r="M58" s="59"/>
      <c r="N58" s="60"/>
      <c r="O58" s="36">
        <f t="shared" si="6"/>
        <v>0</v>
      </c>
      <c r="P58" s="37">
        <f t="shared" si="7"/>
        <v>0</v>
      </c>
    </row>
    <row r="59" spans="1:16" s="30" customFormat="1" hidden="1">
      <c r="A59" s="1"/>
      <c r="B59" s="58"/>
      <c r="C59" s="51"/>
      <c r="D59" s="52"/>
      <c r="E59" s="52"/>
      <c r="F59" s="53"/>
      <c r="G59" s="59"/>
      <c r="H59" s="60"/>
      <c r="I59" s="61"/>
      <c r="J59" s="60"/>
      <c r="K59" s="59"/>
      <c r="L59" s="62"/>
      <c r="M59" s="59"/>
      <c r="N59" s="60"/>
      <c r="O59" s="36">
        <f t="shared" si="6"/>
        <v>0</v>
      </c>
      <c r="P59" s="37">
        <f t="shared" si="7"/>
        <v>0</v>
      </c>
    </row>
    <row r="60" spans="1:16" s="30" customFormat="1" hidden="1">
      <c r="A60" s="1"/>
      <c r="B60" s="58"/>
      <c r="C60" s="51"/>
      <c r="D60" s="52"/>
      <c r="E60" s="52"/>
      <c r="F60" s="53"/>
      <c r="G60" s="59"/>
      <c r="H60" s="60"/>
      <c r="I60" s="61"/>
      <c r="J60" s="60"/>
      <c r="K60" s="59"/>
      <c r="L60" s="62"/>
      <c r="M60" s="59"/>
      <c r="N60" s="60"/>
      <c r="O60" s="36">
        <f t="shared" si="6"/>
        <v>0</v>
      </c>
      <c r="P60" s="37">
        <f t="shared" si="7"/>
        <v>0</v>
      </c>
    </row>
    <row r="61" spans="1:16" s="30" customFormat="1" hidden="1">
      <c r="A61" s="1"/>
      <c r="B61" s="58"/>
      <c r="C61" s="51"/>
      <c r="D61" s="52"/>
      <c r="E61" s="52"/>
      <c r="F61" s="53"/>
      <c r="G61" s="59"/>
      <c r="H61" s="60"/>
      <c r="I61" s="61"/>
      <c r="J61" s="60"/>
      <c r="K61" s="59"/>
      <c r="L61" s="62"/>
      <c r="M61" s="59"/>
      <c r="N61" s="60"/>
      <c r="O61" s="36">
        <f t="shared" si="6"/>
        <v>0</v>
      </c>
      <c r="P61" s="37">
        <f t="shared" si="7"/>
        <v>0</v>
      </c>
    </row>
    <row r="62" spans="1:16" s="30" customFormat="1" hidden="1">
      <c r="A62" s="1"/>
      <c r="B62" s="58"/>
      <c r="C62" s="51"/>
      <c r="D62" s="52"/>
      <c r="E62" s="52"/>
      <c r="F62" s="53"/>
      <c r="G62" s="59"/>
      <c r="H62" s="60"/>
      <c r="I62" s="61"/>
      <c r="J62" s="60"/>
      <c r="K62" s="59"/>
      <c r="L62" s="62"/>
      <c r="M62" s="59"/>
      <c r="N62" s="60"/>
      <c r="O62" s="36">
        <f t="shared" si="6"/>
        <v>0</v>
      </c>
      <c r="P62" s="37">
        <f t="shared" si="7"/>
        <v>0</v>
      </c>
    </row>
    <row r="63" spans="1:16" s="30" customFormat="1" hidden="1">
      <c r="A63" s="1"/>
      <c r="B63" s="58"/>
      <c r="C63" s="51"/>
      <c r="D63" s="52"/>
      <c r="E63" s="52"/>
      <c r="F63" s="53"/>
      <c r="G63" s="59"/>
      <c r="H63" s="60"/>
      <c r="I63" s="61"/>
      <c r="J63" s="60"/>
      <c r="K63" s="59"/>
      <c r="L63" s="62"/>
      <c r="M63" s="59"/>
      <c r="N63" s="60"/>
      <c r="O63" s="36">
        <f t="shared" si="6"/>
        <v>0</v>
      </c>
      <c r="P63" s="37">
        <f t="shared" si="7"/>
        <v>0</v>
      </c>
    </row>
    <row r="64" spans="1:16" s="30" customFormat="1" hidden="1">
      <c r="A64" s="1"/>
      <c r="B64" s="58"/>
      <c r="C64" s="51"/>
      <c r="D64" s="52"/>
      <c r="E64" s="52"/>
      <c r="F64" s="53"/>
      <c r="G64" s="59"/>
      <c r="H64" s="60"/>
      <c r="I64" s="61"/>
      <c r="J64" s="60"/>
      <c r="K64" s="59"/>
      <c r="L64" s="62"/>
      <c r="M64" s="59"/>
      <c r="N64" s="60"/>
      <c r="O64" s="36">
        <f t="shared" si="6"/>
        <v>0</v>
      </c>
      <c r="P64" s="37">
        <f t="shared" si="7"/>
        <v>0</v>
      </c>
    </row>
    <row r="65" spans="1:16" s="30" customFormat="1" hidden="1">
      <c r="A65" s="1"/>
      <c r="B65" s="58"/>
      <c r="C65" s="51"/>
      <c r="D65" s="52"/>
      <c r="E65" s="52"/>
      <c r="F65" s="53"/>
      <c r="G65" s="59"/>
      <c r="H65" s="60"/>
      <c r="I65" s="61"/>
      <c r="J65" s="60"/>
      <c r="K65" s="59"/>
      <c r="L65" s="62"/>
      <c r="M65" s="59"/>
      <c r="N65" s="60"/>
      <c r="O65" s="36">
        <f t="shared" si="6"/>
        <v>0</v>
      </c>
      <c r="P65" s="37">
        <f t="shared" si="7"/>
        <v>0</v>
      </c>
    </row>
    <row r="66" spans="1:16" s="30" customFormat="1" hidden="1">
      <c r="A66" s="1"/>
      <c r="B66" s="58"/>
      <c r="C66" s="51"/>
      <c r="D66" s="52"/>
      <c r="E66" s="52"/>
      <c r="F66" s="53"/>
      <c r="G66" s="59"/>
      <c r="H66" s="60"/>
      <c r="I66" s="61"/>
      <c r="J66" s="60"/>
      <c r="K66" s="59"/>
      <c r="L66" s="62"/>
      <c r="M66" s="59"/>
      <c r="N66" s="60"/>
      <c r="O66" s="36">
        <f t="shared" si="6"/>
        <v>0</v>
      </c>
      <c r="P66" s="37">
        <f t="shared" si="7"/>
        <v>0</v>
      </c>
    </row>
    <row r="67" spans="1:16" s="30" customFormat="1" hidden="1">
      <c r="A67" s="1"/>
      <c r="B67" s="58"/>
      <c r="C67" s="51"/>
      <c r="D67" s="52"/>
      <c r="E67" s="52"/>
      <c r="F67" s="53"/>
      <c r="G67" s="59"/>
      <c r="H67" s="60"/>
      <c r="I67" s="61"/>
      <c r="J67" s="60"/>
      <c r="K67" s="59"/>
      <c r="L67" s="62"/>
      <c r="M67" s="59"/>
      <c r="N67" s="60"/>
      <c r="O67" s="36">
        <f t="shared" si="6"/>
        <v>0</v>
      </c>
      <c r="P67" s="37">
        <f t="shared" si="7"/>
        <v>0</v>
      </c>
    </row>
    <row r="68" spans="1:16" s="30" customFormat="1" hidden="1">
      <c r="A68" s="1"/>
      <c r="B68" s="58"/>
      <c r="C68" s="51"/>
      <c r="D68" s="52"/>
      <c r="E68" s="52"/>
      <c r="F68" s="53"/>
      <c r="G68" s="59"/>
      <c r="H68" s="60"/>
      <c r="I68" s="61"/>
      <c r="J68" s="60"/>
      <c r="K68" s="59"/>
      <c r="L68" s="62"/>
      <c r="M68" s="59"/>
      <c r="N68" s="60"/>
      <c r="O68" s="36">
        <f t="shared" si="6"/>
        <v>0</v>
      </c>
      <c r="P68" s="37">
        <f t="shared" si="7"/>
        <v>0</v>
      </c>
    </row>
    <row r="69" spans="1:16" s="30" customFormat="1" hidden="1">
      <c r="A69" s="1"/>
      <c r="B69" s="58"/>
      <c r="C69" s="51"/>
      <c r="D69" s="52"/>
      <c r="E69" s="52"/>
      <c r="F69" s="53"/>
      <c r="G69" s="59"/>
      <c r="H69" s="60"/>
      <c r="I69" s="61"/>
      <c r="J69" s="60"/>
      <c r="K69" s="59"/>
      <c r="L69" s="62"/>
      <c r="M69" s="59"/>
      <c r="N69" s="60"/>
      <c r="O69" s="36">
        <f t="shared" si="6"/>
        <v>0</v>
      </c>
      <c r="P69" s="37">
        <f t="shared" si="7"/>
        <v>0</v>
      </c>
    </row>
    <row r="70" spans="1:16" s="30" customFormat="1" hidden="1">
      <c r="A70" s="1"/>
      <c r="B70" s="58"/>
      <c r="C70" s="51"/>
      <c r="D70" s="52"/>
      <c r="E70" s="52"/>
      <c r="F70" s="53"/>
      <c r="G70" s="59"/>
      <c r="H70" s="60"/>
      <c r="I70" s="61"/>
      <c r="J70" s="60"/>
      <c r="K70" s="59"/>
      <c r="L70" s="62"/>
      <c r="M70" s="59"/>
      <c r="N70" s="60"/>
      <c r="O70" s="36">
        <f t="shared" si="6"/>
        <v>0</v>
      </c>
      <c r="P70" s="37">
        <f t="shared" si="7"/>
        <v>0</v>
      </c>
    </row>
    <row r="71" spans="1:16" s="30" customFormat="1">
      <c r="A71" s="1"/>
      <c r="B71" s="58"/>
      <c r="C71" s="51"/>
      <c r="D71" s="52"/>
      <c r="E71" s="52"/>
      <c r="F71" s="53"/>
      <c r="G71" s="59"/>
      <c r="H71" s="60"/>
      <c r="I71" s="61"/>
      <c r="J71" s="60"/>
      <c r="K71" s="59"/>
      <c r="L71" s="62"/>
      <c r="M71" s="59"/>
      <c r="N71" s="60"/>
      <c r="O71" s="36">
        <f t="shared" si="6"/>
        <v>0</v>
      </c>
      <c r="P71" s="37">
        <f t="shared" si="7"/>
        <v>0</v>
      </c>
    </row>
    <row r="72" spans="1:16" ht="12" thickBot="1">
      <c r="A72" s="38"/>
      <c r="B72" s="39" t="s">
        <v>21</v>
      </c>
      <c r="C72" s="39">
        <f>SUM(C69:C71)</f>
        <v>0</v>
      </c>
      <c r="D72" s="39">
        <f>SUM(D48:D71)</f>
        <v>0</v>
      </c>
      <c r="E72" s="39">
        <f>SUM(E48:E71)</f>
        <v>0</v>
      </c>
      <c r="F72" s="39">
        <f>SUM(F69:F71)</f>
        <v>0</v>
      </c>
      <c r="G72" s="43">
        <f t="shared" ref="G72:P72" si="8">SUM(G48:G71)</f>
        <v>0</v>
      </c>
      <c r="H72" s="43">
        <f t="shared" si="8"/>
        <v>0</v>
      </c>
      <c r="I72" s="43">
        <f t="shared" si="8"/>
        <v>0</v>
      </c>
      <c r="J72" s="43">
        <f t="shared" si="8"/>
        <v>0</v>
      </c>
      <c r="K72" s="43">
        <f t="shared" si="8"/>
        <v>0</v>
      </c>
      <c r="L72" s="43">
        <f t="shared" si="8"/>
        <v>0</v>
      </c>
      <c r="M72" s="43">
        <f t="shared" si="8"/>
        <v>0</v>
      </c>
      <c r="N72" s="43">
        <f t="shared" si="8"/>
        <v>0</v>
      </c>
      <c r="O72" s="44">
        <f t="shared" si="8"/>
        <v>0</v>
      </c>
      <c r="P72" s="45">
        <f t="shared" si="8"/>
        <v>0</v>
      </c>
    </row>
    <row r="74" spans="1:16" ht="11.25" customHeight="1">
      <c r="B74" s="46"/>
      <c r="C74" s="46"/>
      <c r="D74" s="46"/>
      <c r="E74" s="46"/>
      <c r="F74" s="46"/>
      <c r="G74" s="46"/>
      <c r="H74" s="46"/>
      <c r="I74" s="46"/>
      <c r="J74" s="46"/>
      <c r="K74" s="46"/>
      <c r="L74" s="46"/>
      <c r="M74" s="46"/>
      <c r="N74" s="46"/>
      <c r="O74" s="46"/>
      <c r="P74" s="46"/>
    </row>
    <row r="75" spans="1:16" ht="12.75">
      <c r="B75" s="2"/>
      <c r="C75" s="2"/>
      <c r="D75" s="2"/>
      <c r="E75" s="2"/>
      <c r="F75" s="47"/>
      <c r="G75" s="47"/>
      <c r="H75" s="47"/>
      <c r="I75" s="47"/>
      <c r="J75" s="47"/>
      <c r="K75" s="47"/>
      <c r="L75" s="47"/>
      <c r="M75" s="47"/>
      <c r="N75" s="47"/>
      <c r="O75" s="2"/>
      <c r="P75" s="2"/>
    </row>
    <row r="76" spans="1:16">
      <c r="M76" s="48" t="s">
        <v>21</v>
      </c>
      <c r="O76" s="49">
        <f>O72+O44+O22</f>
        <v>0</v>
      </c>
      <c r="P76" s="50">
        <f>P72+P44+P22</f>
        <v>0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36"/>
  <sheetViews>
    <sheetView zoomScaleNormal="100" workbookViewId="0">
      <pane xSplit="2" ySplit="4" topLeftCell="C312" activePane="bottomRight" state="frozen"/>
      <selection pane="topRight" activeCell="C1" sqref="C1"/>
      <selection pane="bottomLeft" activeCell="A5" sqref="A5"/>
      <selection pane="bottomRight" activeCell="O342" sqref="O342"/>
    </sheetView>
  </sheetViews>
  <sheetFormatPr defaultRowHeight="11.25"/>
  <cols>
    <col min="1" max="1" width="3.140625" style="1" customWidth="1"/>
    <col min="2" max="2" width="29.140625" style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1" spans="1:16" ht="12.75">
      <c r="B1" s="2" t="s">
        <v>75</v>
      </c>
      <c r="C1" s="2"/>
      <c r="D1" s="2"/>
      <c r="E1" s="2"/>
    </row>
    <row r="2" spans="1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>
      <c r="B3" s="11"/>
      <c r="C3" s="12">
        <v>5</v>
      </c>
      <c r="D3" s="13">
        <v>18</v>
      </c>
      <c r="E3" s="13">
        <v>36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2" thickBot="1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ht="12" thickBot="1">
      <c r="B6" s="33" t="s">
        <v>20</v>
      </c>
      <c r="C6" s="33"/>
      <c r="D6" s="33"/>
      <c r="E6" s="33"/>
      <c r="F6" s="34"/>
      <c r="G6" s="34"/>
      <c r="H6" s="34"/>
      <c r="I6" s="34"/>
      <c r="J6" s="34"/>
      <c r="K6" s="34"/>
      <c r="L6" s="34"/>
      <c r="M6" s="34"/>
      <c r="N6" s="34"/>
      <c r="O6" s="35"/>
      <c r="P6" s="35"/>
    </row>
    <row r="7" spans="1:16" s="30" customFormat="1">
      <c r="A7" s="1"/>
      <c r="B7" s="178" t="s">
        <v>98</v>
      </c>
      <c r="C7" s="179"/>
      <c r="D7" s="180"/>
      <c r="E7" s="180"/>
      <c r="F7" s="181"/>
      <c r="G7" s="182">
        <v>77</v>
      </c>
      <c r="H7" s="183"/>
      <c r="I7" s="184">
        <v>3</v>
      </c>
      <c r="J7" s="183"/>
      <c r="K7" s="182">
        <v>7</v>
      </c>
      <c r="L7" s="185"/>
      <c r="M7" s="182">
        <v>12</v>
      </c>
      <c r="N7" s="183"/>
      <c r="O7" s="36">
        <f>SUM(C7:N7)</f>
        <v>99</v>
      </c>
      <c r="P7" s="37">
        <f>(C7*$C$3)+(F7*$F$3)+(G7*$G$3)+(H7*$H$3)+(I7*$I$3)+(J7*$J$3)+(K7*$K$3)+(L7*$L$3)+(M7*$M$3)+(N7*$N$3)</f>
        <v>51.75</v>
      </c>
    </row>
    <row r="8" spans="1:16" s="30" customFormat="1">
      <c r="A8" s="1"/>
      <c r="B8" s="178" t="s">
        <v>99</v>
      </c>
      <c r="C8" s="186"/>
      <c r="D8" s="180"/>
      <c r="E8" s="180"/>
      <c r="F8" s="181">
        <v>5</v>
      </c>
      <c r="G8" s="182">
        <v>157</v>
      </c>
      <c r="H8" s="183"/>
      <c r="I8" s="184">
        <v>6</v>
      </c>
      <c r="J8" s="183"/>
      <c r="K8" s="182">
        <v>3</v>
      </c>
      <c r="L8" s="185"/>
      <c r="M8" s="182"/>
      <c r="N8" s="183"/>
      <c r="O8" s="36">
        <f>SUM(F8:N8)</f>
        <v>171</v>
      </c>
      <c r="P8" s="37">
        <f>(F8*$F$3)+(G8*$G$3)+(H8*$H$3)+(I8*$I$3)+(J8*$J$3)+(K8*$K$3)+(L8*$L$3)+(M8*$M$3)+(N8*$N$3)</f>
        <v>45.75</v>
      </c>
    </row>
    <row r="9" spans="1:16" s="30" customFormat="1">
      <c r="A9" s="1"/>
      <c r="B9" s="178" t="s">
        <v>100</v>
      </c>
      <c r="C9" s="186"/>
      <c r="D9" s="180"/>
      <c r="E9" s="180"/>
      <c r="F9" s="181"/>
      <c r="G9" s="182">
        <v>433</v>
      </c>
      <c r="H9" s="183"/>
      <c r="I9" s="184">
        <v>52</v>
      </c>
      <c r="J9" s="183"/>
      <c r="K9" s="182">
        <v>41</v>
      </c>
      <c r="L9" s="185"/>
      <c r="M9" s="182">
        <v>29</v>
      </c>
      <c r="N9" s="183"/>
      <c r="O9" s="36">
        <f>SUM(F9:N9)</f>
        <v>555</v>
      </c>
      <c r="P9" s="37">
        <f>(F9*$F$3)+(G9*$G$3)+(H9*$H$3)+(I9*$I$3)+(J9*$J$3)+(K9*$K$3)+(L9*$L$3)+(M9*$M$3)+(N9*$N$3)</f>
        <v>233.25</v>
      </c>
    </row>
    <row r="10" spans="1:16" s="30" customFormat="1">
      <c r="A10" s="1"/>
      <c r="B10" s="58" t="s">
        <v>101</v>
      </c>
      <c r="C10" s="51"/>
      <c r="D10" s="52"/>
      <c r="E10" s="52"/>
      <c r="F10" s="53"/>
      <c r="G10" s="59">
        <v>83</v>
      </c>
      <c r="H10" s="60"/>
      <c r="I10" s="61">
        <v>2</v>
      </c>
      <c r="J10" s="60"/>
      <c r="K10" s="59">
        <v>7</v>
      </c>
      <c r="L10" s="62"/>
      <c r="M10" s="59">
        <v>2</v>
      </c>
      <c r="N10" s="60"/>
      <c r="O10" s="36">
        <f t="shared" ref="O10:O23" si="0">SUM(F10:N10)</f>
        <v>94</v>
      </c>
      <c r="P10" s="37">
        <f t="shared" ref="P10:P23" si="1">(F10*$F$3)+(G10*$G$3)+(H10*$H$3)+(I10*$I$3)+(J10*$J$3)+(K10*$K$3)+(L10*$L$3)+(M10*$M$3)+(N10*$N$3)</f>
        <v>32.75</v>
      </c>
    </row>
    <row r="11" spans="1:16" s="30" customFormat="1">
      <c r="A11" s="1"/>
      <c r="B11" s="58" t="s">
        <v>102</v>
      </c>
      <c r="C11" s="51"/>
      <c r="D11" s="52"/>
      <c r="E11" s="52"/>
      <c r="F11" s="53"/>
      <c r="G11" s="59">
        <v>19</v>
      </c>
      <c r="H11" s="60"/>
      <c r="I11" s="61">
        <v>1</v>
      </c>
      <c r="J11" s="60"/>
      <c r="K11" s="59"/>
      <c r="L11" s="62"/>
      <c r="M11" s="59"/>
      <c r="N11" s="60"/>
      <c r="O11" s="36">
        <f t="shared" si="0"/>
        <v>20</v>
      </c>
      <c r="P11" s="37">
        <f t="shared" si="1"/>
        <v>5.25</v>
      </c>
    </row>
    <row r="12" spans="1:16" s="30" customFormat="1">
      <c r="A12" s="1"/>
      <c r="B12" s="58" t="s">
        <v>103</v>
      </c>
      <c r="C12" s="51"/>
      <c r="D12" s="52"/>
      <c r="E12" s="52"/>
      <c r="F12" s="53">
        <v>174</v>
      </c>
      <c r="G12" s="59">
        <v>795</v>
      </c>
      <c r="H12" s="60"/>
      <c r="I12" s="61">
        <v>36</v>
      </c>
      <c r="J12" s="60"/>
      <c r="K12" s="59">
        <v>115</v>
      </c>
      <c r="L12" s="62"/>
      <c r="M12" s="59">
        <v>12</v>
      </c>
      <c r="N12" s="60">
        <v>12</v>
      </c>
      <c r="O12" s="36">
        <f t="shared" si="0"/>
        <v>1144</v>
      </c>
      <c r="P12" s="37">
        <f t="shared" si="1"/>
        <v>397.15</v>
      </c>
    </row>
    <row r="13" spans="1:16" s="30" customFormat="1">
      <c r="A13" s="1"/>
      <c r="B13" s="58" t="s">
        <v>104</v>
      </c>
      <c r="C13" s="51"/>
      <c r="D13" s="52"/>
      <c r="E13" s="52"/>
      <c r="F13" s="53"/>
      <c r="G13" s="59">
        <v>82</v>
      </c>
      <c r="H13" s="60"/>
      <c r="I13" s="61"/>
      <c r="J13" s="60"/>
      <c r="K13" s="59"/>
      <c r="L13" s="62"/>
      <c r="M13" s="59"/>
      <c r="N13" s="60"/>
      <c r="O13" s="36">
        <f t="shared" si="0"/>
        <v>82</v>
      </c>
      <c r="P13" s="37">
        <f t="shared" si="1"/>
        <v>20.5</v>
      </c>
    </row>
    <row r="14" spans="1:16" s="30" customFormat="1">
      <c r="A14" s="1"/>
      <c r="B14" s="58" t="s">
        <v>105</v>
      </c>
      <c r="C14" s="51"/>
      <c r="D14" s="52"/>
      <c r="E14" s="52"/>
      <c r="F14" s="53"/>
      <c r="G14" s="59">
        <v>6</v>
      </c>
      <c r="H14" s="60"/>
      <c r="I14" s="61"/>
      <c r="J14" s="60"/>
      <c r="K14" s="59"/>
      <c r="L14" s="62"/>
      <c r="M14" s="59"/>
      <c r="N14" s="60"/>
      <c r="O14" s="36">
        <f t="shared" si="0"/>
        <v>6</v>
      </c>
      <c r="P14" s="37">
        <f t="shared" si="1"/>
        <v>1.5</v>
      </c>
    </row>
    <row r="15" spans="1:16" s="30" customFormat="1">
      <c r="A15" s="1"/>
      <c r="B15" s="178" t="s">
        <v>106</v>
      </c>
      <c r="C15" s="186"/>
      <c r="D15" s="180"/>
      <c r="E15" s="180"/>
      <c r="F15" s="181"/>
      <c r="G15" s="182">
        <v>116</v>
      </c>
      <c r="H15" s="183"/>
      <c r="I15" s="184">
        <v>16</v>
      </c>
      <c r="J15" s="183"/>
      <c r="K15" s="182">
        <v>100</v>
      </c>
      <c r="L15" s="185"/>
      <c r="M15" s="182">
        <v>62</v>
      </c>
      <c r="N15" s="183"/>
      <c r="O15" s="36">
        <f>SUM(F15:N15)</f>
        <v>294</v>
      </c>
      <c r="P15" s="37">
        <f>(F15*$F$3)+(G15*$G$3)+(H15*$H$3)+(I15*$I$3)+(J15*$J$3)+(K15*$K$3)+(L15*$L$3)+(M15*$M$3)+(N15*$N$3)</f>
        <v>261</v>
      </c>
    </row>
    <row r="16" spans="1:16" s="30" customFormat="1">
      <c r="A16" s="1"/>
      <c r="B16" s="178" t="s">
        <v>107</v>
      </c>
      <c r="C16" s="186"/>
      <c r="D16" s="180"/>
      <c r="E16" s="180"/>
      <c r="F16" s="181"/>
      <c r="G16" s="182">
        <v>10</v>
      </c>
      <c r="H16" s="183"/>
      <c r="I16" s="184"/>
      <c r="J16" s="183"/>
      <c r="K16" s="182">
        <v>1</v>
      </c>
      <c r="L16" s="185"/>
      <c r="M16" s="182"/>
      <c r="N16" s="183"/>
      <c r="O16" s="36">
        <f>SUM(F16:N16)</f>
        <v>11</v>
      </c>
      <c r="P16" s="37">
        <f>(F16*$F$3)+(G16*$G$3)+(H16*$H$3)+(I16*$I$3)+(J16*$J$3)+(K16*$K$3)+(L16*$L$3)+(M16*$M$3)+(N16*$N$3)</f>
        <v>3.5</v>
      </c>
    </row>
    <row r="17" spans="1:16" s="30" customFormat="1">
      <c r="A17" s="1"/>
      <c r="B17" s="58" t="s">
        <v>108</v>
      </c>
      <c r="C17" s="51"/>
      <c r="D17" s="52"/>
      <c r="E17" s="52"/>
      <c r="F17" s="53"/>
      <c r="G17" s="59">
        <v>206</v>
      </c>
      <c r="H17" s="60"/>
      <c r="I17" s="61">
        <v>3</v>
      </c>
      <c r="J17" s="60"/>
      <c r="K17" s="59">
        <v>8</v>
      </c>
      <c r="L17" s="62"/>
      <c r="M17" s="59">
        <v>11</v>
      </c>
      <c r="N17" s="60"/>
      <c r="O17" s="36">
        <f t="shared" ref="O17:O21" si="2">SUM(F17:N17)</f>
        <v>228</v>
      </c>
      <c r="P17" s="37">
        <f t="shared" ref="P17:P21" si="3">(F17*$F$3)+(G17*$G$3)+(H17*$H$3)+(I17*$I$3)+(J17*$J$3)+(K17*$K$3)+(L17*$L$3)+(M17*$M$3)+(N17*$N$3)</f>
        <v>83</v>
      </c>
    </row>
    <row r="18" spans="1:16" s="30" customFormat="1">
      <c r="A18" s="1"/>
      <c r="B18" s="58" t="s">
        <v>109</v>
      </c>
      <c r="C18" s="51"/>
      <c r="D18" s="52"/>
      <c r="E18" s="52"/>
      <c r="F18" s="53"/>
      <c r="G18" s="59">
        <v>94</v>
      </c>
      <c r="H18" s="60"/>
      <c r="I18" s="61">
        <v>10</v>
      </c>
      <c r="J18" s="60"/>
      <c r="K18" s="59">
        <v>4</v>
      </c>
      <c r="L18" s="62"/>
      <c r="M18" s="59">
        <v>5</v>
      </c>
      <c r="N18" s="60"/>
      <c r="O18" s="36">
        <f t="shared" si="2"/>
        <v>113</v>
      </c>
      <c r="P18" s="37">
        <f t="shared" si="3"/>
        <v>42.5</v>
      </c>
    </row>
    <row r="19" spans="1:16" s="30" customFormat="1">
      <c r="A19" s="1"/>
      <c r="B19" s="58" t="s">
        <v>110</v>
      </c>
      <c r="C19" s="51"/>
      <c r="D19" s="52"/>
      <c r="E19" s="52"/>
      <c r="F19" s="53"/>
      <c r="G19" s="59">
        <v>35</v>
      </c>
      <c r="H19" s="60"/>
      <c r="I19" s="61">
        <v>2</v>
      </c>
      <c r="J19" s="60"/>
      <c r="K19" s="59">
        <v>4</v>
      </c>
      <c r="L19" s="62"/>
      <c r="M19" s="59"/>
      <c r="N19" s="60"/>
      <c r="O19" s="36">
        <f t="shared" si="2"/>
        <v>41</v>
      </c>
      <c r="P19" s="37">
        <f t="shared" si="3"/>
        <v>13.75</v>
      </c>
    </row>
    <row r="20" spans="1:16" s="30" customFormat="1">
      <c r="A20" s="1"/>
      <c r="B20" s="58" t="s">
        <v>111</v>
      </c>
      <c r="C20" s="51"/>
      <c r="D20" s="52"/>
      <c r="E20" s="52"/>
      <c r="F20" s="53"/>
      <c r="G20" s="59">
        <v>6</v>
      </c>
      <c r="H20" s="60"/>
      <c r="I20" s="61">
        <v>1</v>
      </c>
      <c r="J20" s="60"/>
      <c r="K20" s="59"/>
      <c r="L20" s="62"/>
      <c r="M20" s="59"/>
      <c r="N20" s="60"/>
      <c r="O20" s="36">
        <f t="shared" si="2"/>
        <v>7</v>
      </c>
      <c r="P20" s="37">
        <f t="shared" si="3"/>
        <v>2</v>
      </c>
    </row>
    <row r="21" spans="1:16" s="30" customFormat="1">
      <c r="A21" s="1"/>
      <c r="B21" s="58" t="s">
        <v>112</v>
      </c>
      <c r="C21" s="51"/>
      <c r="D21" s="52"/>
      <c r="E21" s="52"/>
      <c r="F21" s="53">
        <v>7</v>
      </c>
      <c r="G21" s="59">
        <v>67</v>
      </c>
      <c r="H21" s="60"/>
      <c r="I21" s="61">
        <v>2</v>
      </c>
      <c r="J21" s="60"/>
      <c r="K21" s="59">
        <v>1</v>
      </c>
      <c r="L21" s="62"/>
      <c r="M21" s="59"/>
      <c r="N21" s="60"/>
      <c r="O21" s="36">
        <f t="shared" si="2"/>
        <v>77</v>
      </c>
      <c r="P21" s="37">
        <f t="shared" si="3"/>
        <v>19.45</v>
      </c>
    </row>
    <row r="22" spans="1:16" s="30" customFormat="1">
      <c r="A22" s="1"/>
      <c r="B22" s="58" t="s">
        <v>113</v>
      </c>
      <c r="C22" s="51"/>
      <c r="D22" s="52"/>
      <c r="E22" s="52"/>
      <c r="F22" s="53"/>
      <c r="G22" s="59">
        <v>22</v>
      </c>
      <c r="H22" s="60"/>
      <c r="I22" s="61">
        <v>1</v>
      </c>
      <c r="J22" s="60"/>
      <c r="K22" s="59"/>
      <c r="L22" s="62"/>
      <c r="M22" s="59">
        <v>1</v>
      </c>
      <c r="N22" s="60"/>
      <c r="O22" s="36">
        <f t="shared" si="0"/>
        <v>24</v>
      </c>
      <c r="P22" s="37">
        <f t="shared" si="1"/>
        <v>8</v>
      </c>
    </row>
    <row r="23" spans="1:16" s="30" customFormat="1">
      <c r="A23" s="1"/>
      <c r="B23" s="58" t="s">
        <v>114</v>
      </c>
      <c r="C23" s="51"/>
      <c r="D23" s="52"/>
      <c r="E23" s="52"/>
      <c r="F23" s="53"/>
      <c r="G23" s="59">
        <v>2</v>
      </c>
      <c r="H23" s="60"/>
      <c r="I23" s="61">
        <v>2</v>
      </c>
      <c r="J23" s="60"/>
      <c r="K23" s="59">
        <v>1</v>
      </c>
      <c r="L23" s="62"/>
      <c r="M23" s="59"/>
      <c r="N23" s="60"/>
      <c r="O23" s="36">
        <f t="shared" si="0"/>
        <v>5</v>
      </c>
      <c r="P23" s="37">
        <f t="shared" si="1"/>
        <v>2.5</v>
      </c>
    </row>
    <row r="24" spans="1:16" s="30" customFormat="1">
      <c r="A24" s="1"/>
      <c r="B24" s="58" t="s">
        <v>115</v>
      </c>
      <c r="C24" s="51"/>
      <c r="D24" s="52"/>
      <c r="E24" s="52"/>
      <c r="F24" s="53"/>
      <c r="G24" s="59">
        <v>50</v>
      </c>
      <c r="H24" s="60">
        <v>35</v>
      </c>
      <c r="I24" s="61">
        <v>2</v>
      </c>
      <c r="J24" s="60"/>
      <c r="K24" s="59"/>
      <c r="L24" s="62"/>
      <c r="M24" s="59"/>
      <c r="N24" s="60"/>
      <c r="O24" s="36">
        <f>SUM(F24:N24)</f>
        <v>87</v>
      </c>
      <c r="P24" s="37">
        <f>(F24*$F$3)+(G24*$G$3)+(H24*$H$3)+(I24*$I$3)+(J24*$J$3)+(K24*$K$3)+(L24*$L$3)+(M24*$M$3)+(N24*$N$3)</f>
        <v>22.25</v>
      </c>
    </row>
    <row r="25" spans="1:16" s="30" customFormat="1">
      <c r="A25" s="1"/>
      <c r="B25" s="58" t="s">
        <v>116</v>
      </c>
      <c r="C25" s="51"/>
      <c r="D25" s="52"/>
      <c r="E25" s="52"/>
      <c r="F25" s="53"/>
      <c r="G25" s="59">
        <v>10</v>
      </c>
      <c r="H25" s="60"/>
      <c r="I25" s="61">
        <v>1</v>
      </c>
      <c r="J25" s="60"/>
      <c r="K25" s="59"/>
      <c r="L25" s="62"/>
      <c r="M25" s="59"/>
      <c r="N25" s="60"/>
      <c r="O25" s="36">
        <f>SUM(F25:N25)</f>
        <v>11</v>
      </c>
      <c r="P25" s="37">
        <f>(F25*$F$3)+(G25*$G$3)+(H25*$H$3)+(I25*$I$3)+(J25*$J$3)+(K25*$K$3)+(L25*$L$3)+(M25*$M$3)+(N25*$N$3)</f>
        <v>3</v>
      </c>
    </row>
    <row r="26" spans="1:16" s="30" customFormat="1">
      <c r="A26" s="1"/>
      <c r="B26" s="58" t="s">
        <v>117</v>
      </c>
      <c r="C26" s="51"/>
      <c r="D26" s="52"/>
      <c r="E26" s="52"/>
      <c r="F26" s="53"/>
      <c r="G26" s="59">
        <v>123</v>
      </c>
      <c r="H26" s="60">
        <v>10</v>
      </c>
      <c r="I26" s="61"/>
      <c r="J26" s="60"/>
      <c r="K26" s="59"/>
      <c r="L26" s="62"/>
      <c r="M26" s="59"/>
      <c r="N26" s="60"/>
      <c r="O26" s="36">
        <f>SUM(F26:N26)</f>
        <v>133</v>
      </c>
      <c r="P26" s="37">
        <f>(F26*$F$3)+(G26*$G$3)+(H26*$H$3)+(I26*$I$3)+(J26*$J$3)+(K26*$K$3)+(L26*$L$3)+(M26*$M$3)+(N26*$N$3)</f>
        <v>33.25</v>
      </c>
    </row>
    <row r="27" spans="1:16" s="30" customFormat="1">
      <c r="A27" s="1"/>
      <c r="B27" s="58" t="s">
        <v>118</v>
      </c>
      <c r="C27" s="51"/>
      <c r="D27" s="52"/>
      <c r="E27" s="52"/>
      <c r="F27" s="53">
        <v>10</v>
      </c>
      <c r="G27" s="59">
        <v>129</v>
      </c>
      <c r="H27" s="60">
        <v>94</v>
      </c>
      <c r="I27" s="61"/>
      <c r="J27" s="60"/>
      <c r="K27" s="59"/>
      <c r="L27" s="62"/>
      <c r="M27" s="59"/>
      <c r="N27" s="60"/>
      <c r="O27" s="36">
        <f>SUM(F27:N27)</f>
        <v>233</v>
      </c>
      <c r="P27" s="37">
        <f>(F27*$F$3)+(G27*$G$3)+(H27*$H$3)+(I27*$I$3)+(J27*$J$3)+(K27*$K$3)+(L27*$L$3)+(M27*$M$3)+(N27*$N$3)</f>
        <v>56.75</v>
      </c>
    </row>
    <row r="28" spans="1:16" s="30" customFormat="1">
      <c r="A28" s="1"/>
      <c r="B28" s="58" t="s">
        <v>119</v>
      </c>
      <c r="C28" s="51"/>
      <c r="D28" s="52"/>
      <c r="E28" s="52"/>
      <c r="F28" s="53"/>
      <c r="G28" s="59">
        <v>1</v>
      </c>
      <c r="H28" s="60"/>
      <c r="I28" s="61"/>
      <c r="J28" s="60"/>
      <c r="K28" s="59"/>
      <c r="L28" s="62"/>
      <c r="M28" s="59"/>
      <c r="N28" s="60"/>
      <c r="O28" s="36">
        <f t="shared" ref="O28:O34" si="4">SUM(F28:N28)</f>
        <v>1</v>
      </c>
      <c r="P28" s="37">
        <f t="shared" ref="P28:P34" si="5">(F28*$F$3)+(G28*$G$3)+(H28*$H$3)+(I28*$I$3)+(J28*$J$3)+(K28*$K$3)+(L28*$L$3)+(M28*$M$3)+(N28*$N$3)</f>
        <v>0.25</v>
      </c>
    </row>
    <row r="29" spans="1:16" s="30" customFormat="1">
      <c r="A29" s="1"/>
      <c r="B29" s="58" t="s">
        <v>120</v>
      </c>
      <c r="C29" s="51"/>
      <c r="D29" s="52"/>
      <c r="E29" s="52"/>
      <c r="F29" s="53"/>
      <c r="G29" s="59">
        <v>0</v>
      </c>
      <c r="H29" s="60"/>
      <c r="I29" s="61"/>
      <c r="J29" s="60"/>
      <c r="K29" s="59">
        <v>275</v>
      </c>
      <c r="L29" s="62"/>
      <c r="M29" s="59"/>
      <c r="N29" s="60"/>
      <c r="O29" s="36">
        <f t="shared" si="4"/>
        <v>275</v>
      </c>
      <c r="P29" s="37">
        <f t="shared" si="5"/>
        <v>275</v>
      </c>
    </row>
    <row r="30" spans="1:16" s="30" customFormat="1">
      <c r="A30" s="1"/>
      <c r="B30" s="58" t="s">
        <v>121</v>
      </c>
      <c r="C30" s="51"/>
      <c r="D30" s="52"/>
      <c r="E30" s="52"/>
      <c r="F30" s="53">
        <v>50</v>
      </c>
      <c r="G30" s="59">
        <v>91</v>
      </c>
      <c r="H30" s="60"/>
      <c r="I30" s="61">
        <v>10</v>
      </c>
      <c r="J30" s="60"/>
      <c r="K30" s="59">
        <v>1</v>
      </c>
      <c r="L30" s="62"/>
      <c r="M30" s="59"/>
      <c r="N30" s="60"/>
      <c r="O30" s="36">
        <f t="shared" si="4"/>
        <v>152</v>
      </c>
      <c r="P30" s="37">
        <f t="shared" si="5"/>
        <v>33.75</v>
      </c>
    </row>
    <row r="31" spans="1:16" s="30" customFormat="1">
      <c r="A31" s="1"/>
      <c r="B31" s="58" t="s">
        <v>122</v>
      </c>
      <c r="C31" s="51"/>
      <c r="D31" s="52"/>
      <c r="E31" s="52"/>
      <c r="F31" s="53"/>
      <c r="G31" s="59"/>
      <c r="H31" s="60"/>
      <c r="I31" s="61"/>
      <c r="J31" s="60"/>
      <c r="K31" s="59"/>
      <c r="L31" s="62"/>
      <c r="M31" s="59">
        <v>150</v>
      </c>
      <c r="N31" s="60"/>
      <c r="O31" s="36">
        <f t="shared" si="4"/>
        <v>150</v>
      </c>
      <c r="P31" s="37">
        <f t="shared" si="5"/>
        <v>300</v>
      </c>
    </row>
    <row r="32" spans="1:16" s="30" customFormat="1">
      <c r="A32" s="1"/>
      <c r="B32" s="58" t="s">
        <v>123</v>
      </c>
      <c r="C32" s="51"/>
      <c r="D32" s="52"/>
      <c r="E32" s="52"/>
      <c r="F32" s="53">
        <v>30</v>
      </c>
      <c r="G32" s="59">
        <v>18</v>
      </c>
      <c r="H32" s="60"/>
      <c r="I32" s="61"/>
      <c r="J32" s="60"/>
      <c r="K32" s="59"/>
      <c r="L32" s="62"/>
      <c r="M32" s="59">
        <v>2</v>
      </c>
      <c r="N32" s="60"/>
      <c r="O32" s="36">
        <f t="shared" si="4"/>
        <v>50</v>
      </c>
      <c r="P32" s="37">
        <f t="shared" si="5"/>
        <v>11.5</v>
      </c>
    </row>
    <row r="33" spans="1:16" s="30" customFormat="1">
      <c r="A33" s="1"/>
      <c r="B33" s="58" t="s">
        <v>124</v>
      </c>
      <c r="C33" s="51"/>
      <c r="D33" s="52"/>
      <c r="E33" s="52"/>
      <c r="F33" s="53"/>
      <c r="G33" s="59">
        <v>30</v>
      </c>
      <c r="H33" s="60"/>
      <c r="I33" s="61"/>
      <c r="J33" s="60"/>
      <c r="K33" s="59"/>
      <c r="L33" s="62"/>
      <c r="M33" s="59"/>
      <c r="N33" s="60"/>
      <c r="O33" s="36">
        <f t="shared" si="4"/>
        <v>30</v>
      </c>
      <c r="P33" s="37">
        <f t="shared" si="5"/>
        <v>7.5</v>
      </c>
    </row>
    <row r="34" spans="1:16" s="30" customFormat="1">
      <c r="A34" s="1"/>
      <c r="B34" s="58" t="s">
        <v>125</v>
      </c>
      <c r="C34" s="51"/>
      <c r="D34" s="52"/>
      <c r="E34" s="52"/>
      <c r="F34" s="53"/>
      <c r="G34" s="59">
        <v>20</v>
      </c>
      <c r="H34" s="60"/>
      <c r="I34" s="61"/>
      <c r="J34" s="60"/>
      <c r="K34" s="59"/>
      <c r="L34" s="62"/>
      <c r="M34" s="59"/>
      <c r="N34" s="60"/>
      <c r="O34" s="36">
        <f t="shared" si="4"/>
        <v>20</v>
      </c>
      <c r="P34" s="37">
        <f t="shared" si="5"/>
        <v>5</v>
      </c>
    </row>
    <row r="35" spans="1:16" s="30" customFormat="1">
      <c r="A35" s="1"/>
      <c r="B35" s="58"/>
      <c r="C35" s="51"/>
      <c r="D35" s="52"/>
      <c r="E35" s="52"/>
      <c r="F35" s="53"/>
      <c r="G35" s="59"/>
      <c r="H35" s="60"/>
      <c r="I35" s="61"/>
      <c r="J35" s="60"/>
      <c r="K35" s="59"/>
      <c r="L35" s="62"/>
      <c r="M35" s="59"/>
      <c r="N35" s="60"/>
      <c r="O35" s="36">
        <f>SUM(F35:N35)</f>
        <v>0</v>
      </c>
      <c r="P35" s="37">
        <f>(F35*$F$3)+(G35*$G$3)+(H35*$H$3)+(I35*$I$3)+(J35*$J$3)+(K35*$K$3)+(L35*$L$3)+(M35*$M$3)+(N35*$N$3)</f>
        <v>0</v>
      </c>
    </row>
    <row r="36" spans="1:16" s="30" customFormat="1">
      <c r="A36" s="1"/>
      <c r="B36" s="164"/>
      <c r="C36" s="172"/>
      <c r="D36" s="166"/>
      <c r="E36" s="166"/>
      <c r="F36" s="167"/>
      <c r="G36" s="168"/>
      <c r="H36" s="169"/>
      <c r="I36" s="170"/>
      <c r="J36" s="169"/>
      <c r="K36" s="168"/>
      <c r="L36" s="171"/>
      <c r="M36" s="168"/>
      <c r="N36" s="169"/>
      <c r="O36" s="36">
        <f>SUM(F36:N36)</f>
        <v>0</v>
      </c>
      <c r="P36" s="37">
        <f>(F36*$F$3)+(G36*$G$3)+(H36*$H$3)+(I36*$I$3)+(J36*$J$3)+(K36*$K$3)+(L36*$L$3)+(M36*$M$3)+(N36*$N$3)</f>
        <v>0</v>
      </c>
    </row>
    <row r="37" spans="1:16" ht="12" thickBot="1">
      <c r="A37" s="38"/>
      <c r="B37" s="39" t="s">
        <v>21</v>
      </c>
      <c r="C37" s="39">
        <f t="shared" ref="C37:P37" si="6">SUM(C7:C36)</f>
        <v>0</v>
      </c>
      <c r="D37" s="39">
        <f t="shared" si="6"/>
        <v>0</v>
      </c>
      <c r="E37" s="39">
        <f t="shared" si="6"/>
        <v>0</v>
      </c>
      <c r="F37" s="39">
        <f t="shared" si="6"/>
        <v>276</v>
      </c>
      <c r="G37" s="39">
        <f t="shared" si="6"/>
        <v>2682</v>
      </c>
      <c r="H37" s="39">
        <f t="shared" si="6"/>
        <v>139</v>
      </c>
      <c r="I37" s="39">
        <f t="shared" si="6"/>
        <v>150</v>
      </c>
      <c r="J37" s="39">
        <f t="shared" si="6"/>
        <v>0</v>
      </c>
      <c r="K37" s="39">
        <f t="shared" si="6"/>
        <v>568</v>
      </c>
      <c r="L37" s="39">
        <f t="shared" si="6"/>
        <v>0</v>
      </c>
      <c r="M37" s="39">
        <f t="shared" si="6"/>
        <v>286</v>
      </c>
      <c r="N37" s="39">
        <f t="shared" si="6"/>
        <v>12</v>
      </c>
      <c r="O37" s="110">
        <f t="shared" si="6"/>
        <v>4113</v>
      </c>
      <c r="P37" s="39">
        <f t="shared" si="6"/>
        <v>1971.8500000000001</v>
      </c>
    </row>
    <row r="38" spans="1:16">
      <c r="B38" s="38"/>
      <c r="C38" s="38"/>
      <c r="D38" s="38"/>
      <c r="E38" s="38"/>
      <c r="F38" s="40"/>
      <c r="G38" s="40"/>
      <c r="H38" s="40"/>
      <c r="I38" s="40"/>
      <c r="J38" s="40"/>
      <c r="K38" s="40"/>
      <c r="L38" s="40"/>
      <c r="M38" s="40"/>
      <c r="N38" s="40"/>
      <c r="O38" s="38"/>
      <c r="P38" s="38"/>
    </row>
    <row r="39" spans="1:16">
      <c r="B39" s="13"/>
      <c r="C39" s="13"/>
      <c r="D39" s="13"/>
      <c r="E39" s="13"/>
      <c r="F39" s="31"/>
      <c r="G39" s="31"/>
      <c r="H39" s="31"/>
      <c r="I39" s="31"/>
      <c r="J39" s="31"/>
      <c r="K39" s="31"/>
      <c r="L39" s="31"/>
      <c r="M39" s="31"/>
      <c r="N39" s="31"/>
      <c r="O39" s="13"/>
      <c r="P39" s="13"/>
    </row>
    <row r="40" spans="1:16" ht="12" thickBot="1">
      <c r="B40" s="33" t="s">
        <v>22</v>
      </c>
      <c r="C40" s="33"/>
      <c r="D40" s="33"/>
      <c r="E40" s="33"/>
      <c r="F40" s="34"/>
      <c r="G40" s="34"/>
      <c r="H40" s="34"/>
      <c r="I40" s="34"/>
      <c r="J40" s="34"/>
      <c r="K40" s="34"/>
      <c r="L40" s="34"/>
      <c r="M40" s="34"/>
      <c r="N40" s="34"/>
      <c r="O40" s="35"/>
      <c r="P40" s="35"/>
    </row>
    <row r="41" spans="1:16" s="30" customFormat="1">
      <c r="A41" s="136"/>
      <c r="B41" s="137" t="s">
        <v>158</v>
      </c>
      <c r="C41" s="64"/>
      <c r="D41" s="52"/>
      <c r="E41" s="52"/>
      <c r="F41" s="53"/>
      <c r="G41" s="132">
        <v>22292</v>
      </c>
      <c r="H41" s="133"/>
      <c r="I41" s="132">
        <v>10</v>
      </c>
      <c r="J41" s="138"/>
      <c r="K41" s="132">
        <v>67</v>
      </c>
      <c r="L41" s="133"/>
      <c r="M41" s="132"/>
      <c r="N41" s="139">
        <v>122</v>
      </c>
      <c r="O41" s="36">
        <f t="shared" ref="O41:O61" si="7">SUM(F41:N41)</f>
        <v>22491</v>
      </c>
      <c r="P41" s="37">
        <f>(F41*$F$3)+(G41*$G$3)+(H41*$H$3)+(I41*$I$3)+(J41*$J$3)+(K41*$K$3)+(L41*$L$3)+(M41*$M$3)+(N41*$N$3)</f>
        <v>5889</v>
      </c>
    </row>
    <row r="42" spans="1:16" s="30" customFormat="1">
      <c r="A42" s="136"/>
      <c r="B42" s="65" t="s">
        <v>159</v>
      </c>
      <c r="C42" s="64"/>
      <c r="D42" s="52"/>
      <c r="E42" s="52">
        <v>1</v>
      </c>
      <c r="F42" s="53"/>
      <c r="G42" s="132">
        <v>3986</v>
      </c>
      <c r="H42" s="133"/>
      <c r="I42" s="132">
        <v>24</v>
      </c>
      <c r="J42" s="138"/>
      <c r="K42" s="132">
        <v>621</v>
      </c>
      <c r="L42" s="133"/>
      <c r="M42" s="132"/>
      <c r="N42" s="139">
        <v>530</v>
      </c>
      <c r="O42" s="36">
        <f t="shared" si="7"/>
        <v>5161</v>
      </c>
      <c r="P42" s="37">
        <f t="shared" ref="P42:P62" si="8">(F42*$F$3)+(G42*$G$3)+(H42*$H$3)+(I42*$I$3)+(J42*$J$3)+(K42*$K$3)+(L42*$L$3)+(M42*$M$3)+(N42*$N$3)</f>
        <v>2689.5</v>
      </c>
    </row>
    <row r="43" spans="1:16" s="30" customFormat="1" ht="11.25" customHeight="1">
      <c r="A43" s="136"/>
      <c r="B43" s="65" t="s">
        <v>160</v>
      </c>
      <c r="C43" s="64"/>
      <c r="D43" s="52">
        <v>2</v>
      </c>
      <c r="E43" s="52">
        <v>1</v>
      </c>
      <c r="F43" s="53"/>
      <c r="G43" s="132">
        <v>4881</v>
      </c>
      <c r="H43" s="133"/>
      <c r="I43" s="132">
        <v>281</v>
      </c>
      <c r="J43" s="138"/>
      <c r="K43" s="132">
        <v>807</v>
      </c>
      <c r="L43" s="133"/>
      <c r="M43" s="132"/>
      <c r="N43" s="139">
        <v>185</v>
      </c>
      <c r="O43" s="36">
        <f t="shared" si="7"/>
        <v>6154</v>
      </c>
      <c r="P43" s="37">
        <f t="shared" si="8"/>
        <v>2537.75</v>
      </c>
    </row>
    <row r="44" spans="1:16" s="30" customFormat="1" ht="11.25" customHeight="1">
      <c r="A44" s="136"/>
      <c r="B44" s="137" t="s">
        <v>161</v>
      </c>
      <c r="C44" s="64"/>
      <c r="D44" s="52"/>
      <c r="E44" s="52"/>
      <c r="F44" s="53"/>
      <c r="G44" s="132">
        <v>3185</v>
      </c>
      <c r="H44" s="133"/>
      <c r="I44" s="132">
        <v>15</v>
      </c>
      <c r="J44" s="138"/>
      <c r="K44" s="132">
        <v>302</v>
      </c>
      <c r="L44" s="133"/>
      <c r="M44" s="132"/>
      <c r="N44" s="139">
        <v>373</v>
      </c>
      <c r="O44" s="36">
        <f t="shared" si="7"/>
        <v>3875</v>
      </c>
      <c r="P44" s="37">
        <f t="shared" si="8"/>
        <v>1851.75</v>
      </c>
    </row>
    <row r="45" spans="1:16" s="30" customFormat="1" ht="11.25" customHeight="1">
      <c r="A45" s="136"/>
      <c r="B45" s="65" t="s">
        <v>162</v>
      </c>
      <c r="C45" s="64"/>
      <c r="D45" s="52"/>
      <c r="E45" s="52"/>
      <c r="F45" s="53"/>
      <c r="G45" s="132"/>
      <c r="H45" s="133"/>
      <c r="I45" s="132"/>
      <c r="J45" s="138"/>
      <c r="K45" s="132">
        <v>72</v>
      </c>
      <c r="L45" s="133"/>
      <c r="M45" s="132"/>
      <c r="N45" s="139">
        <v>841</v>
      </c>
      <c r="O45" s="36">
        <f t="shared" si="7"/>
        <v>913</v>
      </c>
      <c r="P45" s="37">
        <f t="shared" si="8"/>
        <v>1754</v>
      </c>
    </row>
    <row r="46" spans="1:16" s="30" customFormat="1" ht="11.25" customHeight="1">
      <c r="A46" s="136"/>
      <c r="B46" s="137" t="s">
        <v>163</v>
      </c>
      <c r="C46" s="64"/>
      <c r="D46" s="52">
        <v>2</v>
      </c>
      <c r="E46" s="52">
        <v>1</v>
      </c>
      <c r="F46" s="53"/>
      <c r="G46" s="132">
        <v>1866</v>
      </c>
      <c r="H46" s="133"/>
      <c r="I46" s="132">
        <v>266</v>
      </c>
      <c r="J46" s="138"/>
      <c r="K46" s="132">
        <v>659</v>
      </c>
      <c r="L46" s="133"/>
      <c r="M46" s="132"/>
      <c r="N46" s="139">
        <v>161</v>
      </c>
      <c r="O46" s="36">
        <f t="shared" si="7"/>
        <v>2952</v>
      </c>
      <c r="P46" s="37">
        <f t="shared" si="8"/>
        <v>1580.5</v>
      </c>
    </row>
    <row r="47" spans="1:16" s="30" customFormat="1" ht="11.25" customHeight="1">
      <c r="A47" s="136"/>
      <c r="B47" s="65" t="s">
        <v>164</v>
      </c>
      <c r="C47" s="64"/>
      <c r="D47" s="52"/>
      <c r="E47" s="52">
        <v>2</v>
      </c>
      <c r="F47" s="53"/>
      <c r="G47" s="132">
        <v>678</v>
      </c>
      <c r="H47" s="133"/>
      <c r="I47" s="132">
        <v>60</v>
      </c>
      <c r="J47" s="138"/>
      <c r="K47" s="132">
        <v>422</v>
      </c>
      <c r="L47" s="133"/>
      <c r="M47" s="132"/>
      <c r="N47" s="139">
        <v>248</v>
      </c>
      <c r="O47" s="36">
        <f t="shared" si="7"/>
        <v>1408</v>
      </c>
      <c r="P47" s="37">
        <f t="shared" si="8"/>
        <v>1117.5</v>
      </c>
    </row>
    <row r="48" spans="1:16" s="30" customFormat="1" ht="11.25" customHeight="1">
      <c r="A48" s="136"/>
      <c r="B48" s="137" t="s">
        <v>165</v>
      </c>
      <c r="C48" s="64"/>
      <c r="D48" s="52">
        <v>1</v>
      </c>
      <c r="E48" s="52">
        <v>2</v>
      </c>
      <c r="F48" s="53"/>
      <c r="G48" s="132">
        <v>1057</v>
      </c>
      <c r="H48" s="133"/>
      <c r="I48" s="132">
        <v>71</v>
      </c>
      <c r="J48" s="138"/>
      <c r="K48" s="132">
        <v>102</v>
      </c>
      <c r="L48" s="133"/>
      <c r="M48" s="132"/>
      <c r="N48" s="139">
        <v>159</v>
      </c>
      <c r="O48" s="36">
        <f t="shared" si="7"/>
        <v>1389</v>
      </c>
      <c r="P48" s="37">
        <f t="shared" si="8"/>
        <v>719.75</v>
      </c>
    </row>
    <row r="49" spans="1:16" s="30" customFormat="1" ht="11.25" customHeight="1">
      <c r="A49" s="136"/>
      <c r="B49" s="65" t="s">
        <v>166</v>
      </c>
      <c r="C49" s="64"/>
      <c r="D49" s="52"/>
      <c r="E49" s="52"/>
      <c r="F49" s="53"/>
      <c r="G49" s="132">
        <v>191</v>
      </c>
      <c r="H49" s="133"/>
      <c r="I49" s="132">
        <v>25</v>
      </c>
      <c r="J49" s="138"/>
      <c r="K49" s="132">
        <v>99</v>
      </c>
      <c r="L49" s="133"/>
      <c r="M49" s="132"/>
      <c r="N49" s="139">
        <v>132</v>
      </c>
      <c r="O49" s="36">
        <f t="shared" si="7"/>
        <v>447</v>
      </c>
      <c r="P49" s="37">
        <f t="shared" si="8"/>
        <v>423.25</v>
      </c>
    </row>
    <row r="50" spans="1:16" s="30" customFormat="1" ht="11.25" customHeight="1">
      <c r="A50" s="136"/>
      <c r="B50" s="137" t="s">
        <v>167</v>
      </c>
      <c r="C50" s="64"/>
      <c r="D50" s="52">
        <v>2</v>
      </c>
      <c r="E50" s="52">
        <v>1</v>
      </c>
      <c r="F50" s="53"/>
      <c r="G50" s="132"/>
      <c r="H50" s="133"/>
      <c r="I50" s="132"/>
      <c r="J50" s="138"/>
      <c r="K50" s="132">
        <v>118</v>
      </c>
      <c r="L50" s="133"/>
      <c r="M50" s="132"/>
      <c r="N50" s="139">
        <v>89</v>
      </c>
      <c r="O50" s="36">
        <f t="shared" si="7"/>
        <v>207</v>
      </c>
      <c r="P50" s="37">
        <f t="shared" si="8"/>
        <v>296</v>
      </c>
    </row>
    <row r="51" spans="1:16" s="30" customFormat="1" ht="11.25" customHeight="1">
      <c r="A51" s="136"/>
      <c r="B51" s="65" t="s">
        <v>168</v>
      </c>
      <c r="C51" s="64"/>
      <c r="D51" s="52"/>
      <c r="E51" s="52"/>
      <c r="F51" s="53">
        <v>2893</v>
      </c>
      <c r="G51" s="132"/>
      <c r="H51" s="133"/>
      <c r="I51" s="132"/>
      <c r="J51" s="138"/>
      <c r="K51" s="132"/>
      <c r="L51" s="133"/>
      <c r="M51" s="132"/>
      <c r="N51" s="139"/>
      <c r="O51" s="36">
        <f t="shared" si="7"/>
        <v>2893</v>
      </c>
      <c r="P51" s="37">
        <f t="shared" si="8"/>
        <v>289.3</v>
      </c>
    </row>
    <row r="52" spans="1:16" s="30" customFormat="1" ht="11.25" customHeight="1">
      <c r="A52" s="136"/>
      <c r="B52" s="137" t="s">
        <v>169</v>
      </c>
      <c r="C52" s="64"/>
      <c r="D52" s="52"/>
      <c r="E52" s="52"/>
      <c r="F52" s="53"/>
      <c r="G52" s="132">
        <v>434</v>
      </c>
      <c r="H52" s="133"/>
      <c r="I52" s="132">
        <v>55</v>
      </c>
      <c r="J52" s="138"/>
      <c r="K52" s="132">
        <v>59</v>
      </c>
      <c r="L52" s="133"/>
      <c r="M52" s="132"/>
      <c r="N52" s="139">
        <v>42</v>
      </c>
      <c r="O52" s="36">
        <f t="shared" si="7"/>
        <v>590</v>
      </c>
      <c r="P52" s="37">
        <f t="shared" si="8"/>
        <v>279</v>
      </c>
    </row>
    <row r="53" spans="1:16" s="30" customFormat="1" ht="11.25" customHeight="1">
      <c r="A53" s="136"/>
      <c r="B53" s="65" t="s">
        <v>170</v>
      </c>
      <c r="C53" s="64"/>
      <c r="D53" s="52"/>
      <c r="E53" s="52"/>
      <c r="F53" s="53">
        <v>1</v>
      </c>
      <c r="G53" s="132">
        <v>44</v>
      </c>
      <c r="H53" s="133"/>
      <c r="I53" s="132">
        <v>15</v>
      </c>
      <c r="J53" s="138"/>
      <c r="K53" s="132">
        <v>4</v>
      </c>
      <c r="L53" s="133"/>
      <c r="M53" s="132"/>
      <c r="N53" s="139">
        <v>110</v>
      </c>
      <c r="O53" s="36">
        <f t="shared" si="7"/>
        <v>174</v>
      </c>
      <c r="P53" s="37">
        <f t="shared" si="8"/>
        <v>242.6</v>
      </c>
    </row>
    <row r="54" spans="1:16" s="30" customFormat="1" ht="11.25" customHeight="1">
      <c r="A54" s="136"/>
      <c r="B54" s="137" t="s">
        <v>171</v>
      </c>
      <c r="C54" s="64"/>
      <c r="D54" s="52"/>
      <c r="E54" s="52"/>
      <c r="F54" s="53"/>
      <c r="G54" s="132"/>
      <c r="H54" s="133"/>
      <c r="I54" s="132"/>
      <c r="J54" s="138"/>
      <c r="K54" s="132"/>
      <c r="L54" s="133"/>
      <c r="M54" s="132"/>
      <c r="N54" s="139">
        <v>100</v>
      </c>
      <c r="O54" s="36">
        <f t="shared" si="7"/>
        <v>100</v>
      </c>
      <c r="P54" s="37">
        <f t="shared" si="8"/>
        <v>200</v>
      </c>
    </row>
    <row r="55" spans="1:16" s="30" customFormat="1" ht="11.25" customHeight="1">
      <c r="A55" s="136"/>
      <c r="B55" s="65" t="s">
        <v>172</v>
      </c>
      <c r="C55" s="64"/>
      <c r="D55" s="52"/>
      <c r="E55" s="52">
        <v>1</v>
      </c>
      <c r="F55" s="53"/>
      <c r="G55" s="132">
        <v>600</v>
      </c>
      <c r="H55" s="133"/>
      <c r="I55" s="132">
        <v>3</v>
      </c>
      <c r="J55" s="138"/>
      <c r="K55" s="132"/>
      <c r="L55" s="133"/>
      <c r="M55" s="132"/>
      <c r="N55" s="139">
        <v>22</v>
      </c>
      <c r="O55" s="36">
        <f t="shared" si="7"/>
        <v>625</v>
      </c>
      <c r="P55" s="37">
        <f t="shared" si="8"/>
        <v>195.5</v>
      </c>
    </row>
    <row r="56" spans="1:16" s="30" customFormat="1" ht="11.25" customHeight="1">
      <c r="A56" s="136"/>
      <c r="B56" s="137" t="s">
        <v>173</v>
      </c>
      <c r="C56" s="64"/>
      <c r="D56" s="52"/>
      <c r="E56" s="52"/>
      <c r="F56" s="53"/>
      <c r="G56" s="132">
        <v>201</v>
      </c>
      <c r="H56" s="133"/>
      <c r="I56" s="132"/>
      <c r="J56" s="138"/>
      <c r="K56" s="132">
        <v>142</v>
      </c>
      <c r="L56" s="133"/>
      <c r="M56" s="132"/>
      <c r="N56" s="139"/>
      <c r="O56" s="36">
        <f t="shared" si="7"/>
        <v>343</v>
      </c>
      <c r="P56" s="37">
        <f t="shared" si="8"/>
        <v>192.25</v>
      </c>
    </row>
    <row r="57" spans="1:16" s="30" customFormat="1" ht="11.25" customHeight="1">
      <c r="A57" s="136"/>
      <c r="B57" s="65" t="s">
        <v>174</v>
      </c>
      <c r="C57" s="64"/>
      <c r="D57" s="52"/>
      <c r="E57" s="52"/>
      <c r="F57" s="53"/>
      <c r="G57" s="132">
        <v>50</v>
      </c>
      <c r="H57" s="133"/>
      <c r="I57" s="132">
        <v>2</v>
      </c>
      <c r="J57" s="138"/>
      <c r="K57" s="132">
        <v>4</v>
      </c>
      <c r="L57" s="133"/>
      <c r="M57" s="132"/>
      <c r="N57" s="139">
        <v>53</v>
      </c>
      <c r="O57" s="36">
        <f t="shared" si="7"/>
        <v>109</v>
      </c>
      <c r="P57" s="37">
        <f t="shared" si="8"/>
        <v>123.5</v>
      </c>
    </row>
    <row r="58" spans="1:16" s="30" customFormat="1" ht="11.25" customHeight="1">
      <c r="A58" s="136"/>
      <c r="B58" s="137" t="s">
        <v>175</v>
      </c>
      <c r="C58" s="64"/>
      <c r="D58" s="52"/>
      <c r="E58" s="52"/>
      <c r="F58" s="53"/>
      <c r="G58" s="132">
        <v>200</v>
      </c>
      <c r="H58" s="133"/>
      <c r="I58" s="132"/>
      <c r="J58" s="138"/>
      <c r="K58" s="132"/>
      <c r="L58" s="133"/>
      <c r="M58" s="132"/>
      <c r="N58" s="139">
        <v>35</v>
      </c>
      <c r="O58" s="36">
        <f t="shared" si="7"/>
        <v>235</v>
      </c>
      <c r="P58" s="37">
        <f t="shared" si="8"/>
        <v>120</v>
      </c>
    </row>
    <row r="59" spans="1:16" s="30" customFormat="1" ht="11.25" customHeight="1">
      <c r="A59" s="136"/>
      <c r="B59" s="65" t="s">
        <v>176</v>
      </c>
      <c r="C59" s="64"/>
      <c r="D59" s="52"/>
      <c r="E59" s="52"/>
      <c r="F59" s="53"/>
      <c r="G59" s="132">
        <v>450</v>
      </c>
      <c r="H59" s="133"/>
      <c r="I59" s="132">
        <v>10</v>
      </c>
      <c r="J59" s="138"/>
      <c r="K59" s="132"/>
      <c r="L59" s="133"/>
      <c r="M59" s="132"/>
      <c r="N59" s="139"/>
      <c r="O59" s="36">
        <f t="shared" si="7"/>
        <v>460</v>
      </c>
      <c r="P59" s="37">
        <f t="shared" si="8"/>
        <v>117.5</v>
      </c>
    </row>
    <row r="60" spans="1:16" s="30" customFormat="1" ht="11.25" customHeight="1">
      <c r="A60" s="136"/>
      <c r="B60" s="137" t="s">
        <v>177</v>
      </c>
      <c r="C60" s="64"/>
      <c r="D60" s="52"/>
      <c r="E60" s="52"/>
      <c r="F60" s="53"/>
      <c r="G60" s="132"/>
      <c r="H60" s="133"/>
      <c r="I60" s="132"/>
      <c r="J60" s="138"/>
      <c r="K60" s="132"/>
      <c r="L60" s="133"/>
      <c r="M60" s="132"/>
      <c r="N60" s="139">
        <v>56</v>
      </c>
      <c r="O60" s="36">
        <f t="shared" si="7"/>
        <v>56</v>
      </c>
      <c r="P60" s="37">
        <f t="shared" si="8"/>
        <v>112</v>
      </c>
    </row>
    <row r="61" spans="1:16" s="30" customFormat="1" ht="11.25" customHeight="1">
      <c r="A61" s="136"/>
      <c r="B61" s="65" t="s">
        <v>178</v>
      </c>
      <c r="C61" s="64"/>
      <c r="D61" s="52"/>
      <c r="E61" s="52"/>
      <c r="F61" s="53"/>
      <c r="G61" s="132">
        <v>108</v>
      </c>
      <c r="H61" s="133"/>
      <c r="I61" s="132">
        <v>24</v>
      </c>
      <c r="J61" s="138"/>
      <c r="K61" s="132">
        <v>21</v>
      </c>
      <c r="L61" s="133"/>
      <c r="M61" s="132"/>
      <c r="N61" s="139">
        <v>25</v>
      </c>
      <c r="O61" s="36">
        <f t="shared" si="7"/>
        <v>178</v>
      </c>
      <c r="P61" s="37">
        <f t="shared" si="8"/>
        <v>110</v>
      </c>
    </row>
    <row r="62" spans="1:16" s="30" customFormat="1" ht="11.25" customHeight="1">
      <c r="A62" s="136"/>
      <c r="B62" s="137" t="s">
        <v>179</v>
      </c>
      <c r="C62" s="64"/>
      <c r="D62" s="52"/>
      <c r="E62" s="52"/>
      <c r="F62" s="53"/>
      <c r="G62" s="132">
        <v>180</v>
      </c>
      <c r="H62" s="133"/>
      <c r="I62" s="132">
        <v>10</v>
      </c>
      <c r="J62" s="138"/>
      <c r="K62" s="132">
        <v>15</v>
      </c>
      <c r="L62" s="133"/>
      <c r="M62" s="132"/>
      <c r="N62" s="139">
        <v>20</v>
      </c>
      <c r="O62" s="36">
        <f t="shared" ref="O62:O147" si="9">SUM(F62:N62)</f>
        <v>225</v>
      </c>
      <c r="P62" s="37">
        <f t="shared" si="8"/>
        <v>105</v>
      </c>
    </row>
    <row r="63" spans="1:16" s="30" customFormat="1" ht="11.25" customHeight="1">
      <c r="A63" s="136"/>
      <c r="B63" s="65" t="s">
        <v>180</v>
      </c>
      <c r="C63" s="64"/>
      <c r="D63" s="52"/>
      <c r="E63" s="52"/>
      <c r="F63" s="53"/>
      <c r="G63" s="132">
        <v>270</v>
      </c>
      <c r="H63" s="133"/>
      <c r="I63" s="132">
        <v>29</v>
      </c>
      <c r="J63" s="138"/>
      <c r="K63" s="132">
        <v>11</v>
      </c>
      <c r="L63" s="133"/>
      <c r="M63" s="132"/>
      <c r="N63" s="139">
        <v>5</v>
      </c>
      <c r="O63" s="36">
        <f t="shared" si="9"/>
        <v>315</v>
      </c>
      <c r="P63" s="37">
        <f t="shared" ref="P63:P147" si="10">(F63*$F$3)+(G63*$G$3)+(H63*$H$3)+(I63*$I$3)+(J63*$J$3)+(K63*$K$3)+(L63*$L$3)+(M63*$M$3)+(N63*$N$3)</f>
        <v>103</v>
      </c>
    </row>
    <row r="64" spans="1:16" s="30" customFormat="1" ht="11.25" customHeight="1">
      <c r="A64" s="136"/>
      <c r="B64" s="137" t="s">
        <v>181</v>
      </c>
      <c r="C64" s="64"/>
      <c r="D64" s="52"/>
      <c r="E64" s="52"/>
      <c r="F64" s="53"/>
      <c r="G64" s="132"/>
      <c r="H64" s="133"/>
      <c r="I64" s="132"/>
      <c r="J64" s="138"/>
      <c r="K64" s="132"/>
      <c r="L64" s="133"/>
      <c r="M64" s="132"/>
      <c r="N64" s="139">
        <v>44</v>
      </c>
      <c r="O64" s="36">
        <f t="shared" si="9"/>
        <v>44</v>
      </c>
      <c r="P64" s="37">
        <f t="shared" si="10"/>
        <v>88</v>
      </c>
    </row>
    <row r="65" spans="1:16" s="30" customFormat="1" ht="11.25" customHeight="1">
      <c r="A65" s="136"/>
      <c r="B65" s="65" t="s">
        <v>182</v>
      </c>
      <c r="C65" s="64"/>
      <c r="D65" s="52"/>
      <c r="E65" s="52"/>
      <c r="F65" s="53"/>
      <c r="G65" s="132">
        <v>1</v>
      </c>
      <c r="H65" s="133"/>
      <c r="I65" s="132">
        <v>2</v>
      </c>
      <c r="J65" s="138"/>
      <c r="K65" s="132">
        <v>32</v>
      </c>
      <c r="L65" s="133"/>
      <c r="M65" s="132"/>
      <c r="N65" s="139">
        <v>26</v>
      </c>
      <c r="O65" s="36">
        <f t="shared" si="9"/>
        <v>61</v>
      </c>
      <c r="P65" s="37">
        <f t="shared" si="10"/>
        <v>85.25</v>
      </c>
    </row>
    <row r="66" spans="1:16" s="30" customFormat="1" ht="11.25" customHeight="1">
      <c r="A66" s="136"/>
      <c r="B66" s="137" t="s">
        <v>183</v>
      </c>
      <c r="C66" s="64"/>
      <c r="D66" s="52"/>
      <c r="E66" s="52"/>
      <c r="F66" s="53"/>
      <c r="G66" s="132">
        <v>85</v>
      </c>
      <c r="H66" s="133"/>
      <c r="I66" s="132"/>
      <c r="J66" s="138"/>
      <c r="K66" s="132">
        <v>5</v>
      </c>
      <c r="L66" s="133"/>
      <c r="M66" s="132"/>
      <c r="N66" s="139">
        <v>20</v>
      </c>
      <c r="O66" s="36">
        <f t="shared" si="9"/>
        <v>110</v>
      </c>
      <c r="P66" s="37">
        <f t="shared" si="10"/>
        <v>66.25</v>
      </c>
    </row>
    <row r="67" spans="1:16" s="30" customFormat="1" ht="11.25" customHeight="1">
      <c r="A67" s="136"/>
      <c r="B67" s="65" t="s">
        <v>184</v>
      </c>
      <c r="C67" s="64"/>
      <c r="D67" s="52"/>
      <c r="E67" s="52"/>
      <c r="F67" s="53"/>
      <c r="G67" s="132">
        <v>75</v>
      </c>
      <c r="H67" s="133"/>
      <c r="I67" s="132">
        <v>1</v>
      </c>
      <c r="J67" s="138"/>
      <c r="K67" s="132"/>
      <c r="L67" s="133"/>
      <c r="M67" s="132"/>
      <c r="N67" s="139">
        <v>23</v>
      </c>
      <c r="O67" s="36">
        <f t="shared" si="9"/>
        <v>99</v>
      </c>
      <c r="P67" s="37">
        <f t="shared" si="10"/>
        <v>65.25</v>
      </c>
    </row>
    <row r="68" spans="1:16" s="30" customFormat="1" ht="11.25" customHeight="1">
      <c r="A68" s="136"/>
      <c r="B68" s="137" t="s">
        <v>185</v>
      </c>
      <c r="C68" s="64"/>
      <c r="D68" s="52"/>
      <c r="E68" s="52"/>
      <c r="F68" s="53"/>
      <c r="G68" s="132">
        <v>50</v>
      </c>
      <c r="H68" s="133"/>
      <c r="I68" s="132"/>
      <c r="J68" s="138"/>
      <c r="K68" s="132">
        <v>1</v>
      </c>
      <c r="L68" s="133"/>
      <c r="M68" s="132"/>
      <c r="N68" s="139">
        <v>24</v>
      </c>
      <c r="O68" s="36">
        <f t="shared" si="9"/>
        <v>75</v>
      </c>
      <c r="P68" s="37">
        <f t="shared" si="10"/>
        <v>61.5</v>
      </c>
    </row>
    <row r="69" spans="1:16" s="30" customFormat="1" ht="11.25" customHeight="1">
      <c r="A69" s="136"/>
      <c r="B69" s="65" t="s">
        <v>186</v>
      </c>
      <c r="C69" s="64"/>
      <c r="D69" s="52"/>
      <c r="E69" s="52"/>
      <c r="F69" s="53"/>
      <c r="G69" s="132">
        <v>110</v>
      </c>
      <c r="H69" s="133"/>
      <c r="I69" s="132">
        <v>5</v>
      </c>
      <c r="J69" s="138"/>
      <c r="K69" s="132">
        <v>5</v>
      </c>
      <c r="L69" s="133"/>
      <c r="M69" s="132"/>
      <c r="N69" s="139">
        <v>5</v>
      </c>
      <c r="O69" s="36">
        <f t="shared" si="9"/>
        <v>125</v>
      </c>
      <c r="P69" s="37">
        <f t="shared" si="10"/>
        <v>45</v>
      </c>
    </row>
    <row r="70" spans="1:16" s="30" customFormat="1" ht="11.25" customHeight="1">
      <c r="A70" s="136"/>
      <c r="B70" s="137" t="s">
        <v>187</v>
      </c>
      <c r="C70" s="64"/>
      <c r="D70" s="52"/>
      <c r="E70" s="52"/>
      <c r="F70" s="53"/>
      <c r="G70" s="132">
        <v>32</v>
      </c>
      <c r="H70" s="133"/>
      <c r="I70" s="132"/>
      <c r="J70" s="138"/>
      <c r="K70" s="132">
        <v>10</v>
      </c>
      <c r="L70" s="133"/>
      <c r="M70" s="132"/>
      <c r="N70" s="139">
        <v>13</v>
      </c>
      <c r="O70" s="36">
        <f t="shared" si="9"/>
        <v>55</v>
      </c>
      <c r="P70" s="37">
        <f t="shared" si="10"/>
        <v>44</v>
      </c>
    </row>
    <row r="71" spans="1:16" s="30" customFormat="1" ht="11.25" customHeight="1">
      <c r="A71" s="136"/>
      <c r="B71" s="65" t="s">
        <v>188</v>
      </c>
      <c r="C71" s="64"/>
      <c r="D71" s="52"/>
      <c r="E71" s="52"/>
      <c r="F71" s="53"/>
      <c r="G71" s="132">
        <v>10</v>
      </c>
      <c r="H71" s="133"/>
      <c r="I71" s="132"/>
      <c r="J71" s="138"/>
      <c r="K71" s="132"/>
      <c r="L71" s="133"/>
      <c r="M71" s="132"/>
      <c r="N71" s="139">
        <v>20</v>
      </c>
      <c r="O71" s="36">
        <f t="shared" si="9"/>
        <v>30</v>
      </c>
      <c r="P71" s="37">
        <f t="shared" si="10"/>
        <v>42.5</v>
      </c>
    </row>
    <row r="72" spans="1:16" s="188" customFormat="1">
      <c r="A72" s="136"/>
      <c r="B72" s="65" t="s">
        <v>189</v>
      </c>
      <c r="C72" s="64"/>
      <c r="D72" s="191"/>
      <c r="E72" s="191"/>
      <c r="F72" s="192"/>
      <c r="G72" s="132"/>
      <c r="H72" s="133"/>
      <c r="I72" s="132"/>
      <c r="J72" s="138"/>
      <c r="K72" s="132">
        <v>40</v>
      </c>
      <c r="L72" s="133"/>
      <c r="M72" s="132"/>
      <c r="N72" s="139"/>
      <c r="O72" s="197">
        <f t="shared" si="9"/>
        <v>40</v>
      </c>
      <c r="P72" s="198">
        <f t="shared" si="10"/>
        <v>40</v>
      </c>
    </row>
    <row r="73" spans="1:16" s="188" customFormat="1" ht="11.25" customHeight="1">
      <c r="A73" s="136"/>
      <c r="B73" s="65" t="s">
        <v>190</v>
      </c>
      <c r="C73" s="64"/>
      <c r="D73" s="191"/>
      <c r="E73" s="191"/>
      <c r="F73" s="192"/>
      <c r="G73" s="132">
        <v>40</v>
      </c>
      <c r="H73" s="133"/>
      <c r="I73" s="132">
        <v>2</v>
      </c>
      <c r="J73" s="138"/>
      <c r="K73" s="132"/>
      <c r="L73" s="133"/>
      <c r="M73" s="132"/>
      <c r="N73" s="139">
        <v>12</v>
      </c>
      <c r="O73" s="197">
        <f t="shared" si="9"/>
        <v>54</v>
      </c>
      <c r="P73" s="198">
        <f t="shared" si="10"/>
        <v>35</v>
      </c>
    </row>
    <row r="74" spans="1:16" s="188" customFormat="1" ht="11.25" customHeight="1">
      <c r="A74" s="136"/>
      <c r="B74" s="137" t="s">
        <v>191</v>
      </c>
      <c r="C74" s="64"/>
      <c r="D74" s="191"/>
      <c r="E74" s="191"/>
      <c r="F74" s="192"/>
      <c r="G74" s="132"/>
      <c r="H74" s="133"/>
      <c r="I74" s="132">
        <v>3</v>
      </c>
      <c r="J74" s="138"/>
      <c r="K74" s="132">
        <v>1</v>
      </c>
      <c r="L74" s="133"/>
      <c r="M74" s="132"/>
      <c r="N74" s="139">
        <v>16</v>
      </c>
      <c r="O74" s="197">
        <f t="shared" si="9"/>
        <v>20</v>
      </c>
      <c r="P74" s="198">
        <f t="shared" si="10"/>
        <v>34.5</v>
      </c>
    </row>
    <row r="75" spans="1:16" s="188" customFormat="1" ht="11.25" customHeight="1">
      <c r="A75" s="136"/>
      <c r="B75" s="65" t="s">
        <v>192</v>
      </c>
      <c r="C75" s="64"/>
      <c r="D75" s="191"/>
      <c r="E75" s="191"/>
      <c r="F75" s="192"/>
      <c r="G75" s="132">
        <v>35</v>
      </c>
      <c r="H75" s="133"/>
      <c r="I75" s="132">
        <v>1</v>
      </c>
      <c r="J75" s="138"/>
      <c r="K75" s="132">
        <v>20</v>
      </c>
      <c r="L75" s="133"/>
      <c r="M75" s="132"/>
      <c r="N75" s="139">
        <v>2</v>
      </c>
      <c r="O75" s="197">
        <f t="shared" si="9"/>
        <v>58</v>
      </c>
      <c r="P75" s="198">
        <f t="shared" si="10"/>
        <v>33.25</v>
      </c>
    </row>
    <row r="76" spans="1:16" s="188" customFormat="1" ht="11.25" customHeight="1">
      <c r="A76" s="136"/>
      <c r="B76" s="137" t="s">
        <v>193</v>
      </c>
      <c r="C76" s="64"/>
      <c r="D76" s="191"/>
      <c r="E76" s="191"/>
      <c r="F76" s="192"/>
      <c r="G76" s="132">
        <v>47</v>
      </c>
      <c r="H76" s="133"/>
      <c r="I76" s="132">
        <v>11</v>
      </c>
      <c r="J76" s="138"/>
      <c r="K76" s="132">
        <v>3</v>
      </c>
      <c r="L76" s="133"/>
      <c r="M76" s="132"/>
      <c r="N76" s="139">
        <v>5</v>
      </c>
      <c r="O76" s="197">
        <f t="shared" si="9"/>
        <v>66</v>
      </c>
      <c r="P76" s="198">
        <f t="shared" si="10"/>
        <v>30.25</v>
      </c>
    </row>
    <row r="77" spans="1:16" s="188" customFormat="1" ht="11.25" customHeight="1">
      <c r="A77" s="136"/>
      <c r="B77" s="65" t="s">
        <v>194</v>
      </c>
      <c r="C77" s="64"/>
      <c r="D77" s="191"/>
      <c r="E77" s="191"/>
      <c r="F77" s="192"/>
      <c r="G77" s="132">
        <v>20</v>
      </c>
      <c r="H77" s="133"/>
      <c r="I77" s="132">
        <v>30</v>
      </c>
      <c r="J77" s="138"/>
      <c r="K77" s="132">
        <v>6</v>
      </c>
      <c r="L77" s="133"/>
      <c r="M77" s="132"/>
      <c r="N77" s="139">
        <v>2</v>
      </c>
      <c r="O77" s="197">
        <f t="shared" si="9"/>
        <v>58</v>
      </c>
      <c r="P77" s="198">
        <f t="shared" si="10"/>
        <v>30</v>
      </c>
    </row>
    <row r="78" spans="1:16" s="188" customFormat="1" ht="11.25" customHeight="1">
      <c r="A78" s="136"/>
      <c r="B78" s="137" t="s">
        <v>195</v>
      </c>
      <c r="C78" s="64"/>
      <c r="D78" s="191"/>
      <c r="E78" s="191"/>
      <c r="F78" s="192"/>
      <c r="G78" s="132">
        <v>2</v>
      </c>
      <c r="H78" s="133"/>
      <c r="I78" s="132"/>
      <c r="J78" s="138"/>
      <c r="K78" s="132"/>
      <c r="L78" s="133"/>
      <c r="M78" s="132"/>
      <c r="N78" s="139">
        <v>14</v>
      </c>
      <c r="O78" s="197">
        <f t="shared" si="9"/>
        <v>16</v>
      </c>
      <c r="P78" s="198">
        <f t="shared" si="10"/>
        <v>28.5</v>
      </c>
    </row>
    <row r="79" spans="1:16" s="188" customFormat="1" ht="11.25" customHeight="1">
      <c r="A79" s="136"/>
      <c r="B79" s="65" t="s">
        <v>196</v>
      </c>
      <c r="C79" s="64"/>
      <c r="D79" s="191"/>
      <c r="E79" s="191"/>
      <c r="F79" s="192"/>
      <c r="G79" s="132">
        <v>70</v>
      </c>
      <c r="H79" s="133"/>
      <c r="I79" s="132"/>
      <c r="J79" s="138"/>
      <c r="K79" s="132">
        <v>6</v>
      </c>
      <c r="L79" s="133"/>
      <c r="M79" s="132"/>
      <c r="N79" s="139">
        <v>2</v>
      </c>
      <c r="O79" s="197">
        <f t="shared" si="9"/>
        <v>78</v>
      </c>
      <c r="P79" s="198">
        <f t="shared" si="10"/>
        <v>27.5</v>
      </c>
    </row>
    <row r="80" spans="1:16" s="188" customFormat="1" ht="11.25" customHeight="1">
      <c r="A80" s="136"/>
      <c r="B80" s="137" t="s">
        <v>197</v>
      </c>
      <c r="C80" s="64"/>
      <c r="D80" s="191"/>
      <c r="E80" s="191"/>
      <c r="F80" s="192"/>
      <c r="G80" s="132">
        <v>70</v>
      </c>
      <c r="H80" s="133"/>
      <c r="I80" s="132"/>
      <c r="J80" s="138"/>
      <c r="K80" s="132">
        <v>10</v>
      </c>
      <c r="L80" s="133"/>
      <c r="M80" s="132"/>
      <c r="N80" s="139"/>
      <c r="O80" s="197">
        <f t="shared" si="9"/>
        <v>80</v>
      </c>
      <c r="P80" s="198">
        <f t="shared" si="10"/>
        <v>27.5</v>
      </c>
    </row>
    <row r="81" spans="1:16" s="188" customFormat="1" ht="11.25" customHeight="1">
      <c r="A81" s="136"/>
      <c r="B81" s="65" t="s">
        <v>198</v>
      </c>
      <c r="C81" s="64"/>
      <c r="D81" s="191"/>
      <c r="E81" s="191"/>
      <c r="F81" s="192"/>
      <c r="G81" s="132">
        <v>108</v>
      </c>
      <c r="H81" s="133"/>
      <c r="I81" s="132"/>
      <c r="J81" s="138"/>
      <c r="K81" s="132"/>
      <c r="L81" s="133"/>
      <c r="M81" s="132"/>
      <c r="N81" s="139"/>
      <c r="O81" s="197">
        <f t="shared" si="9"/>
        <v>108</v>
      </c>
      <c r="P81" s="198">
        <f t="shared" si="10"/>
        <v>27</v>
      </c>
    </row>
    <row r="82" spans="1:16" s="188" customFormat="1" ht="11.25" customHeight="1">
      <c r="A82" s="136"/>
      <c r="B82" s="137" t="s">
        <v>199</v>
      </c>
      <c r="C82" s="64"/>
      <c r="D82" s="191"/>
      <c r="E82" s="191"/>
      <c r="F82" s="192"/>
      <c r="G82" s="132"/>
      <c r="H82" s="133"/>
      <c r="I82" s="132"/>
      <c r="J82" s="138"/>
      <c r="K82" s="132"/>
      <c r="L82" s="133"/>
      <c r="M82" s="132"/>
      <c r="N82" s="139">
        <v>13</v>
      </c>
      <c r="O82" s="197">
        <f t="shared" si="9"/>
        <v>13</v>
      </c>
      <c r="P82" s="198">
        <f t="shared" si="10"/>
        <v>26</v>
      </c>
    </row>
    <row r="83" spans="1:16" s="188" customFormat="1" ht="11.25" customHeight="1">
      <c r="A83" s="136"/>
      <c r="B83" s="65" t="s">
        <v>200</v>
      </c>
      <c r="C83" s="64"/>
      <c r="D83" s="191"/>
      <c r="E83" s="191"/>
      <c r="F83" s="192"/>
      <c r="G83" s="132">
        <v>4</v>
      </c>
      <c r="H83" s="133"/>
      <c r="I83" s="132">
        <v>7</v>
      </c>
      <c r="J83" s="138"/>
      <c r="K83" s="132">
        <v>3</v>
      </c>
      <c r="L83" s="133"/>
      <c r="M83" s="132"/>
      <c r="N83" s="139">
        <v>9</v>
      </c>
      <c r="O83" s="197">
        <f t="shared" si="9"/>
        <v>23</v>
      </c>
      <c r="P83" s="198">
        <f t="shared" si="10"/>
        <v>25.5</v>
      </c>
    </row>
    <row r="84" spans="1:16" s="188" customFormat="1" ht="11.25" customHeight="1">
      <c r="A84" s="136"/>
      <c r="B84" s="137" t="s">
        <v>201</v>
      </c>
      <c r="C84" s="64"/>
      <c r="D84" s="191"/>
      <c r="E84" s="191"/>
      <c r="F84" s="192"/>
      <c r="G84" s="132"/>
      <c r="H84" s="133"/>
      <c r="I84" s="132">
        <v>10</v>
      </c>
      <c r="J84" s="138"/>
      <c r="K84" s="132"/>
      <c r="L84" s="133"/>
      <c r="M84" s="132"/>
      <c r="N84" s="139">
        <v>10</v>
      </c>
      <c r="O84" s="197">
        <f t="shared" si="9"/>
        <v>20</v>
      </c>
      <c r="P84" s="198">
        <f t="shared" si="10"/>
        <v>25</v>
      </c>
    </row>
    <row r="85" spans="1:16" s="188" customFormat="1" ht="11.25" customHeight="1">
      <c r="A85" s="136"/>
      <c r="B85" s="65" t="s">
        <v>202</v>
      </c>
      <c r="C85" s="64"/>
      <c r="D85" s="191"/>
      <c r="E85" s="191"/>
      <c r="F85" s="192"/>
      <c r="G85" s="132">
        <v>27</v>
      </c>
      <c r="H85" s="133"/>
      <c r="I85" s="132"/>
      <c r="J85" s="138"/>
      <c r="K85" s="132"/>
      <c r="L85" s="133"/>
      <c r="M85" s="132"/>
      <c r="N85" s="139">
        <v>9</v>
      </c>
      <c r="O85" s="197">
        <f t="shared" si="9"/>
        <v>36</v>
      </c>
      <c r="P85" s="198">
        <f t="shared" si="10"/>
        <v>24.75</v>
      </c>
    </row>
    <row r="86" spans="1:16" s="188" customFormat="1" ht="11.25" customHeight="1">
      <c r="A86" s="136"/>
      <c r="B86" s="137" t="s">
        <v>203</v>
      </c>
      <c r="C86" s="64"/>
      <c r="D86" s="191"/>
      <c r="E86" s="191"/>
      <c r="F86" s="192"/>
      <c r="G86" s="132"/>
      <c r="H86" s="133"/>
      <c r="I86" s="132"/>
      <c r="J86" s="138"/>
      <c r="K86" s="132">
        <v>10</v>
      </c>
      <c r="L86" s="133"/>
      <c r="M86" s="132"/>
      <c r="N86" s="139">
        <v>7</v>
      </c>
      <c r="O86" s="197">
        <f t="shared" si="9"/>
        <v>17</v>
      </c>
      <c r="P86" s="198">
        <f t="shared" si="10"/>
        <v>24</v>
      </c>
    </row>
    <row r="87" spans="1:16" s="188" customFormat="1" ht="11.25" customHeight="1">
      <c r="A87" s="136"/>
      <c r="B87" s="65" t="s">
        <v>204</v>
      </c>
      <c r="C87" s="64"/>
      <c r="D87" s="191"/>
      <c r="E87" s="191"/>
      <c r="F87" s="192"/>
      <c r="G87" s="132"/>
      <c r="H87" s="133"/>
      <c r="I87" s="132"/>
      <c r="J87" s="138"/>
      <c r="K87" s="132">
        <v>10</v>
      </c>
      <c r="L87" s="133"/>
      <c r="M87" s="132"/>
      <c r="N87" s="139">
        <v>6</v>
      </c>
      <c r="O87" s="197">
        <f t="shared" si="9"/>
        <v>16</v>
      </c>
      <c r="P87" s="198">
        <f t="shared" si="10"/>
        <v>22</v>
      </c>
    </row>
    <row r="88" spans="1:16" s="188" customFormat="1" ht="11.25" customHeight="1">
      <c r="A88" s="136"/>
      <c r="B88" s="137" t="s">
        <v>205</v>
      </c>
      <c r="C88" s="64"/>
      <c r="D88" s="191"/>
      <c r="E88" s="191"/>
      <c r="F88" s="192"/>
      <c r="G88" s="132">
        <v>3</v>
      </c>
      <c r="H88" s="133"/>
      <c r="I88" s="132">
        <v>2</v>
      </c>
      <c r="J88" s="138"/>
      <c r="K88" s="132">
        <v>2</v>
      </c>
      <c r="L88" s="133"/>
      <c r="M88" s="132"/>
      <c r="N88" s="139">
        <v>9</v>
      </c>
      <c r="O88" s="197">
        <f t="shared" si="9"/>
        <v>16</v>
      </c>
      <c r="P88" s="198">
        <f t="shared" si="10"/>
        <v>21.75</v>
      </c>
    </row>
    <row r="89" spans="1:16" s="188" customFormat="1" ht="11.25" customHeight="1">
      <c r="A89" s="136"/>
      <c r="B89" s="65" t="s">
        <v>206</v>
      </c>
      <c r="C89" s="64"/>
      <c r="D89" s="191"/>
      <c r="E89" s="191"/>
      <c r="F89" s="192"/>
      <c r="G89" s="132">
        <v>76</v>
      </c>
      <c r="H89" s="133"/>
      <c r="I89" s="132"/>
      <c r="J89" s="138"/>
      <c r="K89" s="132"/>
      <c r="L89" s="133"/>
      <c r="M89" s="132"/>
      <c r="N89" s="139">
        <v>1</v>
      </c>
      <c r="O89" s="197">
        <f t="shared" si="9"/>
        <v>77</v>
      </c>
      <c r="P89" s="198">
        <f t="shared" si="10"/>
        <v>21</v>
      </c>
    </row>
    <row r="90" spans="1:16" s="188" customFormat="1" ht="11.25" customHeight="1">
      <c r="A90" s="136"/>
      <c r="B90" s="137" t="s">
        <v>207</v>
      </c>
      <c r="C90" s="64"/>
      <c r="D90" s="191"/>
      <c r="E90" s="191"/>
      <c r="F90" s="192"/>
      <c r="G90" s="132">
        <v>19</v>
      </c>
      <c r="H90" s="133"/>
      <c r="I90" s="132">
        <v>4</v>
      </c>
      <c r="J90" s="138"/>
      <c r="K90" s="132">
        <v>10</v>
      </c>
      <c r="L90" s="133"/>
      <c r="M90" s="132"/>
      <c r="N90" s="139">
        <v>2</v>
      </c>
      <c r="O90" s="197">
        <f t="shared" si="9"/>
        <v>35</v>
      </c>
      <c r="P90" s="198">
        <f t="shared" si="10"/>
        <v>20.75</v>
      </c>
    </row>
    <row r="91" spans="1:16" s="188" customFormat="1" ht="11.25" customHeight="1">
      <c r="A91" s="136"/>
      <c r="B91" s="65" t="s">
        <v>208</v>
      </c>
      <c r="C91" s="64"/>
      <c r="D91" s="191"/>
      <c r="E91" s="191"/>
      <c r="F91" s="192"/>
      <c r="G91" s="132"/>
      <c r="H91" s="133"/>
      <c r="I91" s="132"/>
      <c r="J91" s="138"/>
      <c r="K91" s="132"/>
      <c r="L91" s="133"/>
      <c r="M91" s="132"/>
      <c r="N91" s="139">
        <v>10</v>
      </c>
      <c r="O91" s="197">
        <f t="shared" si="9"/>
        <v>10</v>
      </c>
      <c r="P91" s="198">
        <f t="shared" si="10"/>
        <v>20</v>
      </c>
    </row>
    <row r="92" spans="1:16" s="188" customFormat="1" ht="11.25" customHeight="1">
      <c r="A92" s="136"/>
      <c r="B92" s="137" t="s">
        <v>209</v>
      </c>
      <c r="C92" s="64"/>
      <c r="D92" s="191"/>
      <c r="E92" s="191"/>
      <c r="F92" s="192"/>
      <c r="G92" s="132">
        <v>40</v>
      </c>
      <c r="H92" s="133"/>
      <c r="I92" s="132">
        <v>10</v>
      </c>
      <c r="J92" s="138"/>
      <c r="K92" s="132">
        <v>5</v>
      </c>
      <c r="L92" s="133"/>
      <c r="M92" s="132"/>
      <c r="N92" s="139"/>
      <c r="O92" s="197">
        <f t="shared" ref="O92:O101" si="11">SUM(F92:N92)</f>
        <v>55</v>
      </c>
      <c r="P92" s="198">
        <f t="shared" si="10"/>
        <v>20</v>
      </c>
    </row>
    <row r="93" spans="1:16" s="188" customFormat="1" ht="11.25" customHeight="1">
      <c r="A93" s="136"/>
      <c r="B93" s="65" t="s">
        <v>210</v>
      </c>
      <c r="C93" s="64"/>
      <c r="D93" s="191"/>
      <c r="E93" s="191"/>
      <c r="F93" s="192"/>
      <c r="G93" s="132">
        <v>39</v>
      </c>
      <c r="H93" s="133"/>
      <c r="I93" s="132">
        <v>2</v>
      </c>
      <c r="J93" s="138"/>
      <c r="K93" s="132">
        <v>3</v>
      </c>
      <c r="L93" s="133"/>
      <c r="M93" s="132"/>
      <c r="N93" s="139">
        <v>2</v>
      </c>
      <c r="O93" s="197">
        <f t="shared" si="11"/>
        <v>46</v>
      </c>
      <c r="P93" s="198">
        <f t="shared" ref="P93:P101" si="12">(F93*$F$3)+(G93*$G$3)+(H93*$H$3)+(I93*$I$3)+(J93*$J$3)+(K93*$K$3)+(L93*$L$3)+(M93*$M$3)+(N93*$N$3)</f>
        <v>17.75</v>
      </c>
    </row>
    <row r="94" spans="1:16" s="188" customFormat="1" ht="11.25" customHeight="1">
      <c r="A94" s="136"/>
      <c r="B94" s="137" t="s">
        <v>211</v>
      </c>
      <c r="C94" s="64"/>
      <c r="D94" s="191"/>
      <c r="E94" s="191"/>
      <c r="F94" s="192"/>
      <c r="G94" s="132">
        <v>5</v>
      </c>
      <c r="H94" s="133"/>
      <c r="I94" s="132">
        <v>1</v>
      </c>
      <c r="J94" s="138"/>
      <c r="K94" s="132">
        <v>5</v>
      </c>
      <c r="L94" s="133"/>
      <c r="M94" s="132"/>
      <c r="N94" s="139">
        <v>3</v>
      </c>
      <c r="O94" s="197">
        <f t="shared" si="11"/>
        <v>14</v>
      </c>
      <c r="P94" s="198">
        <f t="shared" si="12"/>
        <v>12.75</v>
      </c>
    </row>
    <row r="95" spans="1:16" s="188" customFormat="1" ht="11.25" customHeight="1">
      <c r="A95" s="136"/>
      <c r="B95" s="65" t="s">
        <v>212</v>
      </c>
      <c r="C95" s="64"/>
      <c r="D95" s="191"/>
      <c r="E95" s="191"/>
      <c r="F95" s="192"/>
      <c r="G95" s="132">
        <v>15</v>
      </c>
      <c r="H95" s="133"/>
      <c r="I95" s="132">
        <v>4</v>
      </c>
      <c r="J95" s="138"/>
      <c r="K95" s="132">
        <v>3</v>
      </c>
      <c r="L95" s="133"/>
      <c r="M95" s="132"/>
      <c r="N95" s="139">
        <v>2</v>
      </c>
      <c r="O95" s="197">
        <f t="shared" si="11"/>
        <v>24</v>
      </c>
      <c r="P95" s="198">
        <f t="shared" si="12"/>
        <v>12.75</v>
      </c>
    </row>
    <row r="96" spans="1:16" s="188" customFormat="1" ht="11.25" customHeight="1">
      <c r="A96" s="136"/>
      <c r="B96" s="137" t="s">
        <v>213</v>
      </c>
      <c r="C96" s="64"/>
      <c r="D96" s="191"/>
      <c r="E96" s="191"/>
      <c r="F96" s="192"/>
      <c r="G96" s="132">
        <v>50</v>
      </c>
      <c r="H96" s="133"/>
      <c r="I96" s="132"/>
      <c r="J96" s="138"/>
      <c r="K96" s="132"/>
      <c r="L96" s="133"/>
      <c r="M96" s="132"/>
      <c r="N96" s="139"/>
      <c r="O96" s="197">
        <f t="shared" si="11"/>
        <v>50</v>
      </c>
      <c r="P96" s="198">
        <f t="shared" si="12"/>
        <v>12.5</v>
      </c>
    </row>
    <row r="97" spans="1:16" s="188" customFormat="1" ht="11.25" customHeight="1">
      <c r="A97" s="136"/>
      <c r="B97" s="65" t="s">
        <v>214</v>
      </c>
      <c r="C97" s="64"/>
      <c r="D97" s="191"/>
      <c r="E97" s="191"/>
      <c r="F97" s="192"/>
      <c r="G97" s="132">
        <v>50</v>
      </c>
      <c r="H97" s="133"/>
      <c r="I97" s="132"/>
      <c r="J97" s="138"/>
      <c r="K97" s="132"/>
      <c r="L97" s="133"/>
      <c r="M97" s="132"/>
      <c r="N97" s="139"/>
      <c r="O97" s="197">
        <f t="shared" si="11"/>
        <v>50</v>
      </c>
      <c r="P97" s="198">
        <f t="shared" si="12"/>
        <v>12.5</v>
      </c>
    </row>
    <row r="98" spans="1:16" s="188" customFormat="1" ht="11.25" customHeight="1">
      <c r="A98" s="136"/>
      <c r="B98" s="137" t="s">
        <v>215</v>
      </c>
      <c r="C98" s="64"/>
      <c r="D98" s="191"/>
      <c r="E98" s="191"/>
      <c r="F98" s="192"/>
      <c r="G98" s="132">
        <v>15</v>
      </c>
      <c r="H98" s="133"/>
      <c r="I98" s="132">
        <v>7</v>
      </c>
      <c r="J98" s="138"/>
      <c r="K98" s="132">
        <v>5</v>
      </c>
      <c r="L98" s="133"/>
      <c r="M98" s="132"/>
      <c r="N98" s="139"/>
      <c r="O98" s="197">
        <f t="shared" si="11"/>
        <v>27</v>
      </c>
      <c r="P98" s="198">
        <f t="shared" si="12"/>
        <v>12.25</v>
      </c>
    </row>
    <row r="99" spans="1:16" s="188" customFormat="1" ht="11.25" customHeight="1">
      <c r="A99" s="136"/>
      <c r="B99" s="65" t="s">
        <v>216</v>
      </c>
      <c r="C99" s="64"/>
      <c r="D99" s="191"/>
      <c r="E99" s="191"/>
      <c r="F99" s="192"/>
      <c r="G99" s="132">
        <v>32</v>
      </c>
      <c r="H99" s="133"/>
      <c r="I99" s="132">
        <v>4</v>
      </c>
      <c r="J99" s="138"/>
      <c r="K99" s="132">
        <v>1</v>
      </c>
      <c r="L99" s="133"/>
      <c r="M99" s="132"/>
      <c r="N99" s="139"/>
      <c r="O99" s="197">
        <f t="shared" si="11"/>
        <v>37</v>
      </c>
      <c r="P99" s="198">
        <f t="shared" si="12"/>
        <v>11</v>
      </c>
    </row>
    <row r="100" spans="1:16" s="188" customFormat="1" ht="11.25" customHeight="1">
      <c r="A100" s="136"/>
      <c r="B100" s="137" t="s">
        <v>217</v>
      </c>
      <c r="C100" s="64"/>
      <c r="D100" s="191"/>
      <c r="E100" s="191"/>
      <c r="F100" s="192"/>
      <c r="G100" s="132">
        <v>34</v>
      </c>
      <c r="H100" s="133"/>
      <c r="I100" s="132"/>
      <c r="J100" s="138"/>
      <c r="K100" s="132"/>
      <c r="L100" s="133"/>
      <c r="M100" s="132"/>
      <c r="N100" s="139">
        <v>1</v>
      </c>
      <c r="O100" s="197">
        <f t="shared" si="11"/>
        <v>35</v>
      </c>
      <c r="P100" s="198">
        <f t="shared" si="12"/>
        <v>10.5</v>
      </c>
    </row>
    <row r="101" spans="1:16" s="188" customFormat="1" ht="11.25" customHeight="1">
      <c r="A101" s="136"/>
      <c r="B101" s="65" t="s">
        <v>218</v>
      </c>
      <c r="C101" s="64"/>
      <c r="D101" s="191"/>
      <c r="E101" s="191"/>
      <c r="F101" s="192"/>
      <c r="G101" s="132">
        <v>40</v>
      </c>
      <c r="H101" s="133"/>
      <c r="I101" s="132"/>
      <c r="J101" s="138"/>
      <c r="K101" s="132"/>
      <c r="L101" s="133"/>
      <c r="M101" s="132"/>
      <c r="N101" s="139"/>
      <c r="O101" s="197">
        <f t="shared" si="11"/>
        <v>40</v>
      </c>
      <c r="P101" s="198">
        <f t="shared" si="12"/>
        <v>10</v>
      </c>
    </row>
    <row r="102" spans="1:16" s="30" customFormat="1" ht="11.25" customHeight="1">
      <c r="A102" s="136"/>
      <c r="B102" s="137" t="s">
        <v>219</v>
      </c>
      <c r="C102" s="64"/>
      <c r="D102" s="52"/>
      <c r="E102" s="52"/>
      <c r="F102" s="53"/>
      <c r="G102" s="132">
        <v>24</v>
      </c>
      <c r="H102" s="133"/>
      <c r="I102" s="132"/>
      <c r="J102" s="138"/>
      <c r="K102" s="132">
        <v>4</v>
      </c>
      <c r="L102" s="133"/>
      <c r="M102" s="132"/>
      <c r="N102" s="139"/>
      <c r="O102" s="36">
        <f t="shared" si="9"/>
        <v>28</v>
      </c>
      <c r="P102" s="37">
        <f t="shared" si="10"/>
        <v>10</v>
      </c>
    </row>
    <row r="103" spans="1:16" s="30" customFormat="1" ht="11.25" customHeight="1">
      <c r="A103" s="136"/>
      <c r="B103" s="65" t="s">
        <v>220</v>
      </c>
      <c r="C103" s="64"/>
      <c r="D103" s="52"/>
      <c r="E103" s="52"/>
      <c r="F103" s="53"/>
      <c r="G103" s="132">
        <v>31</v>
      </c>
      <c r="H103" s="133"/>
      <c r="I103" s="132">
        <v>4</v>
      </c>
      <c r="J103" s="138"/>
      <c r="K103" s="132"/>
      <c r="L103" s="133"/>
      <c r="M103" s="132"/>
      <c r="N103" s="139"/>
      <c r="O103" s="36">
        <f t="shared" si="9"/>
        <v>35</v>
      </c>
      <c r="P103" s="37">
        <f t="shared" si="10"/>
        <v>9.75</v>
      </c>
    </row>
    <row r="104" spans="1:16" s="30" customFormat="1" ht="11.25" customHeight="1">
      <c r="A104" s="136"/>
      <c r="B104" s="137" t="s">
        <v>221</v>
      </c>
      <c r="C104" s="64"/>
      <c r="D104" s="52"/>
      <c r="E104" s="52"/>
      <c r="F104" s="53"/>
      <c r="G104" s="132">
        <v>30</v>
      </c>
      <c r="H104" s="133"/>
      <c r="I104" s="132"/>
      <c r="J104" s="138"/>
      <c r="K104" s="132">
        <v>2</v>
      </c>
      <c r="L104" s="133"/>
      <c r="M104" s="132"/>
      <c r="N104" s="139"/>
      <c r="O104" s="36">
        <f t="shared" si="9"/>
        <v>32</v>
      </c>
      <c r="P104" s="37">
        <f t="shared" si="10"/>
        <v>9.5</v>
      </c>
    </row>
    <row r="105" spans="1:16" s="30" customFormat="1" ht="11.25" customHeight="1">
      <c r="A105" s="136"/>
      <c r="B105" s="65" t="s">
        <v>222</v>
      </c>
      <c r="C105" s="64"/>
      <c r="D105" s="52"/>
      <c r="E105" s="52"/>
      <c r="F105" s="53"/>
      <c r="G105" s="132"/>
      <c r="H105" s="133"/>
      <c r="I105" s="132"/>
      <c r="J105" s="138"/>
      <c r="K105" s="132">
        <v>5</v>
      </c>
      <c r="L105" s="133"/>
      <c r="M105" s="132"/>
      <c r="N105" s="139">
        <v>2</v>
      </c>
      <c r="O105" s="36">
        <f t="shared" si="9"/>
        <v>7</v>
      </c>
      <c r="P105" s="37">
        <f t="shared" si="10"/>
        <v>9</v>
      </c>
    </row>
    <row r="106" spans="1:16" s="30" customFormat="1" ht="11.25" customHeight="1">
      <c r="A106" s="136"/>
      <c r="B106" s="137" t="s">
        <v>223</v>
      </c>
      <c r="C106" s="64"/>
      <c r="D106" s="52"/>
      <c r="E106" s="52"/>
      <c r="F106" s="53"/>
      <c r="G106" s="132">
        <v>16</v>
      </c>
      <c r="H106" s="133"/>
      <c r="I106" s="132">
        <v>2</v>
      </c>
      <c r="J106" s="138"/>
      <c r="K106" s="132">
        <v>1</v>
      </c>
      <c r="L106" s="133"/>
      <c r="M106" s="132"/>
      <c r="N106" s="139">
        <v>1</v>
      </c>
      <c r="O106" s="36">
        <f t="shared" si="9"/>
        <v>20</v>
      </c>
      <c r="P106" s="37">
        <f t="shared" si="10"/>
        <v>8</v>
      </c>
    </row>
    <row r="107" spans="1:16" s="30" customFormat="1" ht="11.25" customHeight="1">
      <c r="A107" s="136"/>
      <c r="B107" s="65" t="s">
        <v>224</v>
      </c>
      <c r="C107" s="64"/>
      <c r="D107" s="52"/>
      <c r="E107" s="52"/>
      <c r="F107" s="53"/>
      <c r="G107" s="132">
        <v>27</v>
      </c>
      <c r="H107" s="133"/>
      <c r="I107" s="132">
        <v>2</v>
      </c>
      <c r="J107" s="138"/>
      <c r="K107" s="132"/>
      <c r="L107" s="133"/>
      <c r="M107" s="132"/>
      <c r="N107" s="139"/>
      <c r="O107" s="36">
        <f t="shared" si="9"/>
        <v>29</v>
      </c>
      <c r="P107" s="37">
        <f t="shared" si="10"/>
        <v>7.75</v>
      </c>
    </row>
    <row r="108" spans="1:16" s="30" customFormat="1" ht="11.25" customHeight="1">
      <c r="A108" s="136"/>
      <c r="B108" s="137" t="s">
        <v>225</v>
      </c>
      <c r="C108" s="64"/>
      <c r="D108" s="52"/>
      <c r="E108" s="52"/>
      <c r="F108" s="53"/>
      <c r="G108" s="132">
        <v>10</v>
      </c>
      <c r="H108" s="133"/>
      <c r="I108" s="132">
        <v>10</v>
      </c>
      <c r="J108" s="138"/>
      <c r="K108" s="132"/>
      <c r="L108" s="133"/>
      <c r="M108" s="132"/>
      <c r="N108" s="139"/>
      <c r="O108" s="36">
        <f t="shared" si="9"/>
        <v>20</v>
      </c>
      <c r="P108" s="37">
        <f t="shared" si="10"/>
        <v>7.5</v>
      </c>
    </row>
    <row r="109" spans="1:16" s="30" customFormat="1" ht="11.25" customHeight="1">
      <c r="A109" s="136"/>
      <c r="B109" s="65" t="s">
        <v>226</v>
      </c>
      <c r="C109" s="64"/>
      <c r="D109" s="52"/>
      <c r="E109" s="52"/>
      <c r="F109" s="53"/>
      <c r="G109" s="132">
        <v>30</v>
      </c>
      <c r="H109" s="133"/>
      <c r="I109" s="132"/>
      <c r="J109" s="138"/>
      <c r="K109" s="132"/>
      <c r="L109" s="133"/>
      <c r="M109" s="132"/>
      <c r="N109" s="139"/>
      <c r="O109" s="36">
        <f t="shared" si="9"/>
        <v>30</v>
      </c>
      <c r="P109" s="37">
        <f t="shared" si="10"/>
        <v>7.5</v>
      </c>
    </row>
    <row r="110" spans="1:16" s="30" customFormat="1" ht="11.25" customHeight="1">
      <c r="A110" s="136"/>
      <c r="B110" s="137" t="s">
        <v>227</v>
      </c>
      <c r="C110" s="64"/>
      <c r="D110" s="52"/>
      <c r="E110" s="52"/>
      <c r="F110" s="53"/>
      <c r="G110" s="132">
        <v>15</v>
      </c>
      <c r="H110" s="133"/>
      <c r="I110" s="132">
        <v>5</v>
      </c>
      <c r="J110" s="138"/>
      <c r="K110" s="132"/>
      <c r="L110" s="133"/>
      <c r="M110" s="132"/>
      <c r="N110" s="139"/>
      <c r="O110" s="36">
        <f t="shared" si="9"/>
        <v>20</v>
      </c>
      <c r="P110" s="37">
        <f t="shared" si="10"/>
        <v>6.25</v>
      </c>
    </row>
    <row r="111" spans="1:16" s="30" customFormat="1" ht="11.25" customHeight="1">
      <c r="A111" s="136"/>
      <c r="B111" s="65" t="s">
        <v>228</v>
      </c>
      <c r="C111" s="64"/>
      <c r="D111" s="52"/>
      <c r="E111" s="52"/>
      <c r="F111" s="53"/>
      <c r="G111" s="132">
        <v>16</v>
      </c>
      <c r="H111" s="133"/>
      <c r="I111" s="132">
        <v>2</v>
      </c>
      <c r="J111" s="138"/>
      <c r="K111" s="132">
        <v>1</v>
      </c>
      <c r="L111" s="133"/>
      <c r="M111" s="132"/>
      <c r="N111" s="139"/>
      <c r="O111" s="36">
        <f t="shared" si="9"/>
        <v>19</v>
      </c>
      <c r="P111" s="37">
        <f t="shared" si="10"/>
        <v>6</v>
      </c>
    </row>
    <row r="112" spans="1:16" s="30" customFormat="1" ht="11.25" customHeight="1">
      <c r="A112" s="136"/>
      <c r="B112" s="137" t="s">
        <v>229</v>
      </c>
      <c r="C112" s="64"/>
      <c r="D112" s="52"/>
      <c r="E112" s="52"/>
      <c r="F112" s="53"/>
      <c r="G112" s="132">
        <v>23</v>
      </c>
      <c r="H112" s="133"/>
      <c r="I112" s="132"/>
      <c r="J112" s="138"/>
      <c r="K112" s="132"/>
      <c r="L112" s="133"/>
      <c r="M112" s="132"/>
      <c r="N112" s="139"/>
      <c r="O112" s="36">
        <f t="shared" si="9"/>
        <v>23</v>
      </c>
      <c r="P112" s="37">
        <f t="shared" si="10"/>
        <v>5.75</v>
      </c>
    </row>
    <row r="113" spans="1:16" s="30" customFormat="1" ht="11.25" customHeight="1">
      <c r="A113" s="136"/>
      <c r="B113" s="65" t="s">
        <v>230</v>
      </c>
      <c r="C113" s="64"/>
      <c r="D113" s="52"/>
      <c r="E113" s="52"/>
      <c r="F113" s="53"/>
      <c r="G113" s="132">
        <v>20</v>
      </c>
      <c r="H113" s="133"/>
      <c r="I113" s="132"/>
      <c r="J113" s="138"/>
      <c r="K113" s="132"/>
      <c r="L113" s="133"/>
      <c r="M113" s="132"/>
      <c r="N113" s="139"/>
      <c r="O113" s="36">
        <f t="shared" si="9"/>
        <v>20</v>
      </c>
      <c r="P113" s="37">
        <f t="shared" si="10"/>
        <v>5</v>
      </c>
    </row>
    <row r="114" spans="1:16" s="30" customFormat="1" ht="11.25" customHeight="1">
      <c r="A114" s="136"/>
      <c r="B114" s="137" t="s">
        <v>231</v>
      </c>
      <c r="C114" s="64"/>
      <c r="D114" s="52"/>
      <c r="E114" s="52"/>
      <c r="F114" s="53"/>
      <c r="G114" s="132"/>
      <c r="H114" s="133"/>
      <c r="I114" s="132"/>
      <c r="J114" s="138"/>
      <c r="K114" s="132">
        <v>3</v>
      </c>
      <c r="L114" s="133"/>
      <c r="M114" s="132"/>
      <c r="N114" s="139">
        <v>1</v>
      </c>
      <c r="O114" s="36">
        <f t="shared" si="9"/>
        <v>4</v>
      </c>
      <c r="P114" s="37">
        <f t="shared" si="10"/>
        <v>5</v>
      </c>
    </row>
    <row r="115" spans="1:16" s="30" customFormat="1" ht="11.25" customHeight="1">
      <c r="A115" s="136"/>
      <c r="B115" s="65" t="s">
        <v>232</v>
      </c>
      <c r="C115" s="64"/>
      <c r="D115" s="52"/>
      <c r="E115" s="52"/>
      <c r="F115" s="53"/>
      <c r="G115" s="132">
        <v>10</v>
      </c>
      <c r="H115" s="133"/>
      <c r="I115" s="132"/>
      <c r="J115" s="138"/>
      <c r="K115" s="132"/>
      <c r="L115" s="133"/>
      <c r="M115" s="132"/>
      <c r="N115" s="139">
        <v>1</v>
      </c>
      <c r="O115" s="36">
        <f t="shared" si="9"/>
        <v>11</v>
      </c>
      <c r="P115" s="37">
        <f t="shared" si="10"/>
        <v>4.5</v>
      </c>
    </row>
    <row r="116" spans="1:16" s="30" customFormat="1" ht="11.25" customHeight="1">
      <c r="A116" s="136"/>
      <c r="B116" s="137" t="s">
        <v>233</v>
      </c>
      <c r="C116" s="64"/>
      <c r="D116" s="52"/>
      <c r="E116" s="52"/>
      <c r="F116" s="53"/>
      <c r="G116" s="132">
        <v>18</v>
      </c>
      <c r="H116" s="133"/>
      <c r="I116" s="132"/>
      <c r="J116" s="138"/>
      <c r="K116" s="132"/>
      <c r="L116" s="133"/>
      <c r="M116" s="132"/>
      <c r="N116" s="139"/>
      <c r="O116" s="36">
        <f t="shared" si="9"/>
        <v>18</v>
      </c>
      <c r="P116" s="37">
        <f t="shared" si="10"/>
        <v>4.5</v>
      </c>
    </row>
    <row r="117" spans="1:16" s="30" customFormat="1" ht="11.25" customHeight="1">
      <c r="A117" s="136"/>
      <c r="B117" s="65" t="s">
        <v>234</v>
      </c>
      <c r="C117" s="64"/>
      <c r="D117" s="52"/>
      <c r="E117" s="52"/>
      <c r="F117" s="53"/>
      <c r="G117" s="132">
        <v>14</v>
      </c>
      <c r="H117" s="133"/>
      <c r="I117" s="132"/>
      <c r="J117" s="138"/>
      <c r="K117" s="132">
        <v>1</v>
      </c>
      <c r="L117" s="133"/>
      <c r="M117" s="132"/>
      <c r="N117" s="139"/>
      <c r="O117" s="36">
        <f t="shared" si="9"/>
        <v>15</v>
      </c>
      <c r="P117" s="37">
        <f t="shared" si="10"/>
        <v>4.5</v>
      </c>
    </row>
    <row r="118" spans="1:16" s="30" customFormat="1" ht="11.25" customHeight="1">
      <c r="A118" s="136"/>
      <c r="B118" s="137" t="s">
        <v>235</v>
      </c>
      <c r="C118" s="64"/>
      <c r="D118" s="52"/>
      <c r="E118" s="52"/>
      <c r="F118" s="53"/>
      <c r="G118" s="132">
        <v>10</v>
      </c>
      <c r="H118" s="133"/>
      <c r="I118" s="132"/>
      <c r="J118" s="138"/>
      <c r="K118" s="132"/>
      <c r="L118" s="133"/>
      <c r="M118" s="132"/>
      <c r="N118" s="139">
        <v>1</v>
      </c>
      <c r="O118" s="36">
        <f t="shared" si="9"/>
        <v>11</v>
      </c>
      <c r="P118" s="37">
        <f t="shared" si="10"/>
        <v>4.5</v>
      </c>
    </row>
    <row r="119" spans="1:16" s="30" customFormat="1" ht="11.25" customHeight="1">
      <c r="A119" s="136"/>
      <c r="B119" s="65" t="s">
        <v>236</v>
      </c>
      <c r="C119" s="64"/>
      <c r="D119" s="52"/>
      <c r="E119" s="52"/>
      <c r="F119" s="53"/>
      <c r="G119" s="132">
        <v>9</v>
      </c>
      <c r="H119" s="133"/>
      <c r="I119" s="132">
        <v>3</v>
      </c>
      <c r="J119" s="138"/>
      <c r="K119" s="132"/>
      <c r="L119" s="133"/>
      <c r="M119" s="132"/>
      <c r="N119" s="139"/>
      <c r="O119" s="36">
        <f t="shared" si="9"/>
        <v>12</v>
      </c>
      <c r="P119" s="37">
        <f t="shared" si="10"/>
        <v>3.75</v>
      </c>
    </row>
    <row r="120" spans="1:16" s="30" customFormat="1" ht="11.25" customHeight="1">
      <c r="A120" s="136"/>
      <c r="B120" s="137" t="s">
        <v>237</v>
      </c>
      <c r="C120" s="64"/>
      <c r="D120" s="52"/>
      <c r="E120" s="52"/>
      <c r="F120" s="53"/>
      <c r="G120" s="132">
        <v>12</v>
      </c>
      <c r="H120" s="133"/>
      <c r="I120" s="132">
        <v>1</v>
      </c>
      <c r="J120" s="138"/>
      <c r="K120" s="132"/>
      <c r="L120" s="133"/>
      <c r="M120" s="132"/>
      <c r="N120" s="139"/>
      <c r="O120" s="36">
        <f>SUM(F120:N120)</f>
        <v>13</v>
      </c>
      <c r="P120" s="37">
        <f t="shared" si="10"/>
        <v>3.5</v>
      </c>
    </row>
    <row r="121" spans="1:16" s="30" customFormat="1" ht="11.25" customHeight="1">
      <c r="A121" s="136"/>
      <c r="B121" s="65" t="s">
        <v>238</v>
      </c>
      <c r="C121" s="64"/>
      <c r="D121" s="52"/>
      <c r="E121" s="52"/>
      <c r="F121" s="53"/>
      <c r="G121" s="132"/>
      <c r="H121" s="133"/>
      <c r="I121" s="132"/>
      <c r="J121" s="138"/>
      <c r="K121" s="132">
        <v>1</v>
      </c>
      <c r="L121" s="133"/>
      <c r="M121" s="132"/>
      <c r="N121" s="139">
        <v>1</v>
      </c>
      <c r="O121" s="36">
        <f>SUM(F121:N121)</f>
        <v>2</v>
      </c>
      <c r="P121" s="37">
        <f t="shared" si="10"/>
        <v>3</v>
      </c>
    </row>
    <row r="122" spans="1:16" s="30" customFormat="1" ht="11.25" customHeight="1">
      <c r="A122" s="136"/>
      <c r="B122" s="137" t="s">
        <v>239</v>
      </c>
      <c r="C122" s="64"/>
      <c r="D122" s="52"/>
      <c r="E122" s="52"/>
      <c r="F122" s="53"/>
      <c r="G122" s="132">
        <v>10</v>
      </c>
      <c r="H122" s="133"/>
      <c r="I122" s="132"/>
      <c r="J122" s="138"/>
      <c r="K122" s="132"/>
      <c r="L122" s="133"/>
      <c r="M122" s="132"/>
      <c r="N122" s="139"/>
      <c r="O122" s="36">
        <f>SUM(F122:N122)</f>
        <v>10</v>
      </c>
      <c r="P122" s="37">
        <f t="shared" si="10"/>
        <v>2.5</v>
      </c>
    </row>
    <row r="123" spans="1:16" s="30" customFormat="1" ht="11.25" customHeight="1">
      <c r="A123" s="136"/>
      <c r="B123" s="65" t="s">
        <v>240</v>
      </c>
      <c r="C123" s="64"/>
      <c r="D123" s="52"/>
      <c r="E123" s="52"/>
      <c r="F123" s="53"/>
      <c r="G123" s="132">
        <v>10</v>
      </c>
      <c r="H123" s="133"/>
      <c r="I123" s="132"/>
      <c r="J123" s="138"/>
      <c r="K123" s="132"/>
      <c r="L123" s="133"/>
      <c r="M123" s="132"/>
      <c r="N123" s="139"/>
      <c r="O123" s="36">
        <f>SUM(F123:N123)</f>
        <v>10</v>
      </c>
      <c r="P123" s="37">
        <f t="shared" si="10"/>
        <v>2.5</v>
      </c>
    </row>
    <row r="124" spans="1:16" s="30" customFormat="1" ht="11.25" customHeight="1">
      <c r="A124" s="136"/>
      <c r="B124" s="137" t="s">
        <v>241</v>
      </c>
      <c r="C124" s="64"/>
      <c r="D124" s="52"/>
      <c r="E124" s="52"/>
      <c r="F124" s="53"/>
      <c r="G124" s="132">
        <v>5</v>
      </c>
      <c r="H124" s="133"/>
      <c r="I124" s="132"/>
      <c r="J124" s="138"/>
      <c r="K124" s="132">
        <v>1</v>
      </c>
      <c r="L124" s="133"/>
      <c r="M124" s="132"/>
      <c r="N124" s="139"/>
      <c r="O124" s="36">
        <f t="shared" si="9"/>
        <v>6</v>
      </c>
      <c r="P124" s="37">
        <f t="shared" si="10"/>
        <v>2.25</v>
      </c>
    </row>
    <row r="125" spans="1:16" s="30" customFormat="1" ht="11.25" customHeight="1">
      <c r="A125" s="136"/>
      <c r="B125" s="65" t="s">
        <v>242</v>
      </c>
      <c r="C125" s="64"/>
      <c r="D125" s="52"/>
      <c r="E125" s="52"/>
      <c r="F125" s="53"/>
      <c r="G125" s="132">
        <v>9</v>
      </c>
      <c r="H125" s="133"/>
      <c r="I125" s="132"/>
      <c r="J125" s="138"/>
      <c r="K125" s="132"/>
      <c r="L125" s="133"/>
      <c r="M125" s="132"/>
      <c r="N125" s="139"/>
      <c r="O125" s="36">
        <f t="shared" si="9"/>
        <v>9</v>
      </c>
      <c r="P125" s="37">
        <f t="shared" si="10"/>
        <v>2.25</v>
      </c>
    </row>
    <row r="126" spans="1:16" s="30" customFormat="1" ht="11.25" customHeight="1">
      <c r="A126" s="136"/>
      <c r="B126" s="137" t="s">
        <v>243</v>
      </c>
      <c r="C126" s="64"/>
      <c r="D126" s="52"/>
      <c r="E126" s="52"/>
      <c r="F126" s="53">
        <v>1</v>
      </c>
      <c r="G126" s="132"/>
      <c r="H126" s="133"/>
      <c r="I126" s="132">
        <v>2</v>
      </c>
      <c r="J126" s="138"/>
      <c r="K126" s="132">
        <v>1</v>
      </c>
      <c r="L126" s="133"/>
      <c r="M126" s="132"/>
      <c r="N126" s="139"/>
      <c r="O126" s="36">
        <f t="shared" si="9"/>
        <v>4</v>
      </c>
      <c r="P126" s="37">
        <f t="shared" si="10"/>
        <v>2.1</v>
      </c>
    </row>
    <row r="127" spans="1:16" s="30" customFormat="1" ht="11.25" customHeight="1">
      <c r="A127" s="136"/>
      <c r="B127" s="65" t="s">
        <v>244</v>
      </c>
      <c r="C127" s="64"/>
      <c r="D127" s="52"/>
      <c r="E127" s="52"/>
      <c r="F127" s="53"/>
      <c r="G127" s="132"/>
      <c r="H127" s="133"/>
      <c r="I127" s="132"/>
      <c r="J127" s="138"/>
      <c r="K127" s="132">
        <v>2</v>
      </c>
      <c r="L127" s="133"/>
      <c r="M127" s="132"/>
      <c r="N127" s="139"/>
      <c r="O127" s="36">
        <f t="shared" si="9"/>
        <v>2</v>
      </c>
      <c r="P127" s="37">
        <f t="shared" si="10"/>
        <v>2</v>
      </c>
    </row>
    <row r="128" spans="1:16" s="30" customFormat="1" ht="11.25" customHeight="1">
      <c r="A128" s="136"/>
      <c r="B128" s="137" t="s">
        <v>245</v>
      </c>
      <c r="C128" s="64"/>
      <c r="D128" s="52"/>
      <c r="E128" s="52"/>
      <c r="F128" s="53"/>
      <c r="G128" s="132"/>
      <c r="H128" s="133"/>
      <c r="I128" s="132"/>
      <c r="J128" s="138"/>
      <c r="K128" s="132"/>
      <c r="L128" s="133"/>
      <c r="M128" s="132"/>
      <c r="N128" s="139">
        <v>1</v>
      </c>
      <c r="O128" s="36">
        <f t="shared" si="9"/>
        <v>1</v>
      </c>
      <c r="P128" s="37">
        <f t="shared" si="10"/>
        <v>2</v>
      </c>
    </row>
    <row r="129" spans="1:16" s="30" customFormat="1" ht="11.25" customHeight="1">
      <c r="A129" s="136"/>
      <c r="B129" s="65" t="s">
        <v>246</v>
      </c>
      <c r="C129" s="64"/>
      <c r="D129" s="52"/>
      <c r="E129" s="52"/>
      <c r="F129" s="53"/>
      <c r="G129" s="132">
        <v>8</v>
      </c>
      <c r="H129" s="133"/>
      <c r="I129" s="132"/>
      <c r="J129" s="138"/>
      <c r="K129" s="132"/>
      <c r="L129" s="133"/>
      <c r="M129" s="132"/>
      <c r="N129" s="139"/>
      <c r="O129" s="36">
        <f t="shared" si="9"/>
        <v>8</v>
      </c>
      <c r="P129" s="37">
        <f t="shared" si="10"/>
        <v>2</v>
      </c>
    </row>
    <row r="130" spans="1:16" s="30" customFormat="1" ht="11.25" customHeight="1">
      <c r="A130" s="136"/>
      <c r="B130" s="137" t="s">
        <v>247</v>
      </c>
      <c r="C130" s="64"/>
      <c r="D130" s="52"/>
      <c r="E130" s="52"/>
      <c r="F130" s="53"/>
      <c r="G130" s="132">
        <v>5</v>
      </c>
      <c r="H130" s="133"/>
      <c r="I130" s="132"/>
      <c r="J130" s="138"/>
      <c r="K130" s="132"/>
      <c r="L130" s="133"/>
      <c r="M130" s="132"/>
      <c r="N130" s="139"/>
      <c r="O130" s="36">
        <f t="shared" si="9"/>
        <v>5</v>
      </c>
      <c r="P130" s="37">
        <f t="shared" si="10"/>
        <v>1.25</v>
      </c>
    </row>
    <row r="131" spans="1:16" s="30" customFormat="1" ht="11.25" customHeight="1">
      <c r="A131" s="136"/>
      <c r="B131" s="65" t="s">
        <v>248</v>
      </c>
      <c r="C131" s="64"/>
      <c r="D131" s="52"/>
      <c r="E131" s="52"/>
      <c r="F131" s="53"/>
      <c r="G131" s="132"/>
      <c r="H131" s="133"/>
      <c r="I131" s="132"/>
      <c r="J131" s="138"/>
      <c r="K131" s="132">
        <v>1</v>
      </c>
      <c r="L131" s="133"/>
      <c r="M131" s="132"/>
      <c r="N131" s="139"/>
      <c r="O131" s="36">
        <f t="shared" si="9"/>
        <v>1</v>
      </c>
      <c r="P131" s="37">
        <f t="shared" si="10"/>
        <v>1</v>
      </c>
    </row>
    <row r="132" spans="1:16" s="30" customFormat="1" ht="13.5" customHeight="1">
      <c r="A132" s="136"/>
      <c r="B132" s="137" t="s">
        <v>249</v>
      </c>
      <c r="C132" s="64"/>
      <c r="D132" s="52"/>
      <c r="E132" s="52"/>
      <c r="F132" s="53"/>
      <c r="G132" s="132">
        <v>4</v>
      </c>
      <c r="H132" s="133"/>
      <c r="I132" s="132"/>
      <c r="J132" s="138"/>
      <c r="K132" s="132"/>
      <c r="L132" s="133"/>
      <c r="M132" s="132"/>
      <c r="N132" s="139"/>
      <c r="O132" s="36">
        <f t="shared" si="9"/>
        <v>4</v>
      </c>
      <c r="P132" s="37">
        <f t="shared" si="10"/>
        <v>1</v>
      </c>
    </row>
    <row r="133" spans="1:16" s="30" customFormat="1" ht="11.25" customHeight="1">
      <c r="A133" s="136"/>
      <c r="B133" s="65" t="s">
        <v>250</v>
      </c>
      <c r="C133" s="64"/>
      <c r="D133" s="52"/>
      <c r="E133" s="52"/>
      <c r="F133" s="53"/>
      <c r="G133" s="132">
        <v>2</v>
      </c>
      <c r="H133" s="133"/>
      <c r="I133" s="132"/>
      <c r="J133" s="138"/>
      <c r="K133" s="132"/>
      <c r="L133" s="133"/>
      <c r="M133" s="132"/>
      <c r="N133" s="139"/>
      <c r="O133" s="36">
        <f t="shared" si="9"/>
        <v>2</v>
      </c>
      <c r="P133" s="37">
        <f t="shared" si="10"/>
        <v>0.5</v>
      </c>
    </row>
    <row r="134" spans="1:16" s="30" customFormat="1" ht="11.25" customHeight="1">
      <c r="A134" s="136"/>
      <c r="B134" s="137" t="s">
        <v>251</v>
      </c>
      <c r="C134" s="64"/>
      <c r="D134" s="52"/>
      <c r="E134" s="52"/>
      <c r="F134" s="53"/>
      <c r="G134" s="132"/>
      <c r="H134" s="133"/>
      <c r="I134" s="132">
        <v>1</v>
      </c>
      <c r="J134" s="138"/>
      <c r="K134" s="132"/>
      <c r="L134" s="133"/>
      <c r="M134" s="132"/>
      <c r="N134" s="139"/>
      <c r="O134" s="36">
        <f t="shared" si="9"/>
        <v>1</v>
      </c>
      <c r="P134" s="37">
        <f t="shared" si="10"/>
        <v>0.5</v>
      </c>
    </row>
    <row r="135" spans="1:16" s="30" customFormat="1" ht="11.25" customHeight="1">
      <c r="A135" s="136"/>
      <c r="B135" s="65" t="s">
        <v>252</v>
      </c>
      <c r="C135" s="64"/>
      <c r="D135" s="52"/>
      <c r="E135" s="52"/>
      <c r="F135" s="53"/>
      <c r="G135" s="132">
        <v>2</v>
      </c>
      <c r="H135" s="133"/>
      <c r="I135" s="132"/>
      <c r="J135" s="138"/>
      <c r="K135" s="132"/>
      <c r="L135" s="133"/>
      <c r="M135" s="132"/>
      <c r="N135" s="139"/>
      <c r="O135" s="36">
        <f t="shared" si="9"/>
        <v>2</v>
      </c>
      <c r="P135" s="37">
        <f t="shared" si="10"/>
        <v>0.5</v>
      </c>
    </row>
    <row r="136" spans="1:16" s="30" customFormat="1" ht="11.25" customHeight="1">
      <c r="A136" s="136"/>
      <c r="B136" s="137" t="s">
        <v>253</v>
      </c>
      <c r="C136" s="64"/>
      <c r="D136" s="52"/>
      <c r="E136" s="52"/>
      <c r="F136" s="53"/>
      <c r="G136" s="132">
        <v>2</v>
      </c>
      <c r="H136" s="133"/>
      <c r="I136" s="132"/>
      <c r="J136" s="138"/>
      <c r="K136" s="132"/>
      <c r="L136" s="133"/>
      <c r="M136" s="132"/>
      <c r="N136" s="139"/>
      <c r="O136" s="36">
        <f t="shared" si="9"/>
        <v>2</v>
      </c>
      <c r="P136" s="37">
        <f t="shared" si="10"/>
        <v>0.5</v>
      </c>
    </row>
    <row r="137" spans="1:16" s="30" customFormat="1" ht="11.25" customHeight="1">
      <c r="A137" s="136"/>
      <c r="B137" s="65" t="s">
        <v>254</v>
      </c>
      <c r="C137" s="64"/>
      <c r="D137" s="52"/>
      <c r="E137" s="52"/>
      <c r="F137" s="53"/>
      <c r="G137" s="132">
        <v>2</v>
      </c>
      <c r="H137" s="133"/>
      <c r="I137" s="132"/>
      <c r="J137" s="138"/>
      <c r="K137" s="132"/>
      <c r="L137" s="133"/>
      <c r="M137" s="132"/>
      <c r="N137" s="139"/>
      <c r="O137" s="36">
        <f t="shared" si="9"/>
        <v>2</v>
      </c>
      <c r="P137" s="37">
        <f t="shared" si="10"/>
        <v>0.5</v>
      </c>
    </row>
    <row r="138" spans="1:16" s="30" customFormat="1" ht="11.25" customHeight="1">
      <c r="A138" s="136"/>
      <c r="B138" s="137" t="s">
        <v>255</v>
      </c>
      <c r="C138" s="64"/>
      <c r="D138" s="52"/>
      <c r="E138" s="52"/>
      <c r="F138" s="53"/>
      <c r="G138" s="132">
        <v>2</v>
      </c>
      <c r="H138" s="133"/>
      <c r="I138" s="132"/>
      <c r="J138" s="138"/>
      <c r="K138" s="132"/>
      <c r="L138" s="133"/>
      <c r="M138" s="132"/>
      <c r="N138" s="139"/>
      <c r="O138" s="36">
        <f t="shared" si="9"/>
        <v>2</v>
      </c>
      <c r="P138" s="37">
        <f t="shared" si="10"/>
        <v>0.5</v>
      </c>
    </row>
    <row r="139" spans="1:16" s="30" customFormat="1" ht="11.25" customHeight="1">
      <c r="A139" s="136"/>
      <c r="B139" s="65" t="s">
        <v>256</v>
      </c>
      <c r="C139" s="64"/>
      <c r="D139" s="52"/>
      <c r="E139" s="52"/>
      <c r="F139" s="53"/>
      <c r="G139" s="132">
        <v>2</v>
      </c>
      <c r="H139" s="133"/>
      <c r="I139" s="132"/>
      <c r="J139" s="138"/>
      <c r="K139" s="132"/>
      <c r="L139" s="133"/>
      <c r="M139" s="132"/>
      <c r="N139" s="139"/>
      <c r="O139" s="36">
        <f t="shared" si="9"/>
        <v>2</v>
      </c>
      <c r="P139" s="37">
        <f t="shared" si="10"/>
        <v>0.5</v>
      </c>
    </row>
    <row r="140" spans="1:16" s="30" customFormat="1" ht="11.25" customHeight="1">
      <c r="A140" s="136"/>
      <c r="B140" s="137" t="s">
        <v>257</v>
      </c>
      <c r="C140" s="64"/>
      <c r="D140" s="52"/>
      <c r="E140" s="52"/>
      <c r="F140" s="53"/>
      <c r="G140" s="132">
        <v>2</v>
      </c>
      <c r="H140" s="133"/>
      <c r="I140" s="132"/>
      <c r="J140" s="138"/>
      <c r="K140" s="132"/>
      <c r="L140" s="133"/>
      <c r="M140" s="132"/>
      <c r="N140" s="139"/>
      <c r="O140" s="36">
        <f t="shared" si="9"/>
        <v>2</v>
      </c>
      <c r="P140" s="37">
        <f t="shared" si="10"/>
        <v>0.5</v>
      </c>
    </row>
    <row r="141" spans="1:16" s="30" customFormat="1" ht="11.25" customHeight="1">
      <c r="A141" s="136"/>
      <c r="B141" s="65" t="s">
        <v>258</v>
      </c>
      <c r="C141" s="64"/>
      <c r="D141" s="52"/>
      <c r="E141" s="52"/>
      <c r="F141" s="53"/>
      <c r="G141" s="132">
        <v>2</v>
      </c>
      <c r="H141" s="133"/>
      <c r="I141" s="132"/>
      <c r="J141" s="138"/>
      <c r="K141" s="132"/>
      <c r="L141" s="133"/>
      <c r="M141" s="132"/>
      <c r="N141" s="139"/>
      <c r="O141" s="36">
        <f t="shared" si="9"/>
        <v>2</v>
      </c>
      <c r="P141" s="37">
        <f t="shared" si="10"/>
        <v>0.5</v>
      </c>
    </row>
    <row r="142" spans="1:16" s="30" customFormat="1" ht="11.25" customHeight="1">
      <c r="A142" s="136"/>
      <c r="B142" s="137" t="s">
        <v>259</v>
      </c>
      <c r="C142" s="64"/>
      <c r="D142" s="52"/>
      <c r="E142" s="52"/>
      <c r="F142" s="53"/>
      <c r="G142" s="132">
        <v>1</v>
      </c>
      <c r="H142" s="133"/>
      <c r="I142" s="132"/>
      <c r="J142" s="138"/>
      <c r="K142" s="132"/>
      <c r="L142" s="133"/>
      <c r="M142" s="132"/>
      <c r="N142" s="139"/>
      <c r="O142" s="36">
        <f t="shared" si="9"/>
        <v>1</v>
      </c>
      <c r="P142" s="37">
        <f t="shared" si="10"/>
        <v>0.25</v>
      </c>
    </row>
    <row r="143" spans="1:16" s="30" customFormat="1" ht="11.25" customHeight="1">
      <c r="A143" s="136"/>
      <c r="B143" s="65"/>
      <c r="C143" s="64"/>
      <c r="D143" s="52"/>
      <c r="E143" s="52"/>
      <c r="F143" s="53"/>
      <c r="G143" s="132"/>
      <c r="H143" s="133"/>
      <c r="I143" s="132"/>
      <c r="J143" s="138"/>
      <c r="K143" s="132"/>
      <c r="L143" s="133"/>
      <c r="M143" s="132"/>
      <c r="N143" s="139"/>
      <c r="O143" s="36">
        <f t="shared" si="9"/>
        <v>0</v>
      </c>
      <c r="P143" s="37">
        <f t="shared" si="10"/>
        <v>0</v>
      </c>
    </row>
    <row r="144" spans="1:16" s="30" customFormat="1" ht="11.25" customHeight="1">
      <c r="A144" s="136"/>
      <c r="B144" s="137"/>
      <c r="C144" s="64"/>
      <c r="D144" s="52"/>
      <c r="E144" s="52"/>
      <c r="F144" s="53"/>
      <c r="G144" s="132"/>
      <c r="H144" s="133"/>
      <c r="I144" s="132"/>
      <c r="J144" s="138"/>
      <c r="K144" s="132"/>
      <c r="L144" s="133"/>
      <c r="M144" s="132"/>
      <c r="N144" s="139"/>
      <c r="O144" s="36">
        <f t="shared" si="9"/>
        <v>0</v>
      </c>
      <c r="P144" s="37">
        <f t="shared" si="10"/>
        <v>0</v>
      </c>
    </row>
    <row r="145" spans="1:16" s="30" customFormat="1" ht="11.25" customHeight="1">
      <c r="A145" s="136"/>
      <c r="B145" s="65"/>
      <c r="C145" s="64"/>
      <c r="D145" s="52"/>
      <c r="E145" s="52"/>
      <c r="F145" s="53"/>
      <c r="G145" s="132"/>
      <c r="H145" s="133"/>
      <c r="I145" s="132"/>
      <c r="J145" s="138"/>
      <c r="K145" s="132"/>
      <c r="L145" s="133"/>
      <c r="M145" s="132"/>
      <c r="N145" s="139"/>
      <c r="O145" s="36">
        <f t="shared" si="9"/>
        <v>0</v>
      </c>
      <c r="P145" s="37">
        <f t="shared" si="10"/>
        <v>0</v>
      </c>
    </row>
    <row r="146" spans="1:16" s="30" customFormat="1" ht="11.25" customHeight="1">
      <c r="A146" s="136"/>
      <c r="B146" s="137"/>
      <c r="C146" s="64"/>
      <c r="D146" s="52"/>
      <c r="E146" s="52"/>
      <c r="F146" s="53"/>
      <c r="G146" s="132"/>
      <c r="H146" s="133"/>
      <c r="I146" s="132"/>
      <c r="J146" s="138"/>
      <c r="K146" s="132"/>
      <c r="L146" s="133"/>
      <c r="M146" s="132"/>
      <c r="N146" s="139"/>
      <c r="O146" s="36">
        <f t="shared" si="9"/>
        <v>0</v>
      </c>
      <c r="P146" s="37">
        <f t="shared" si="10"/>
        <v>0</v>
      </c>
    </row>
    <row r="147" spans="1:16" s="30" customFormat="1">
      <c r="A147" s="136"/>
      <c r="B147" s="65"/>
      <c r="C147" s="64"/>
      <c r="D147" s="52"/>
      <c r="E147" s="52"/>
      <c r="F147" s="53"/>
      <c r="G147" s="142"/>
      <c r="H147" s="143"/>
      <c r="I147" s="140"/>
      <c r="J147" s="1"/>
      <c r="K147" s="140"/>
      <c r="L147" s="111"/>
      <c r="M147" s="140"/>
      <c r="N147" s="1"/>
      <c r="O147" s="135">
        <f t="shared" si="9"/>
        <v>0</v>
      </c>
      <c r="P147" s="37">
        <f t="shared" si="10"/>
        <v>0</v>
      </c>
    </row>
    <row r="148" spans="1:16" ht="12" thickBot="1">
      <c r="A148" s="38"/>
      <c r="B148" s="39"/>
      <c r="C148" s="43">
        <f t="shared" ref="C148:N148" si="13">SUM(C41:C147)</f>
        <v>0</v>
      </c>
      <c r="D148" s="43">
        <f t="shared" si="13"/>
        <v>7</v>
      </c>
      <c r="E148" s="43">
        <f t="shared" si="13"/>
        <v>9</v>
      </c>
      <c r="F148" s="43">
        <f t="shared" si="13"/>
        <v>2895</v>
      </c>
      <c r="G148" s="43">
        <f t="shared" si="13"/>
        <v>42260</v>
      </c>
      <c r="H148" s="43">
        <f t="shared" si="13"/>
        <v>0</v>
      </c>
      <c r="I148" s="43">
        <f t="shared" ref="I148:P148" si="14">SUM(I41:I147)</f>
        <v>1038</v>
      </c>
      <c r="J148" s="43">
        <f t="shared" si="13"/>
        <v>0</v>
      </c>
      <c r="K148" s="43">
        <f t="shared" si="13"/>
        <v>3744</v>
      </c>
      <c r="L148" s="43">
        <f t="shared" si="13"/>
        <v>0</v>
      </c>
      <c r="M148" s="43">
        <f t="shared" si="13"/>
        <v>0</v>
      </c>
      <c r="N148" s="43">
        <f t="shared" si="13"/>
        <v>3628</v>
      </c>
      <c r="O148" s="44">
        <f t="shared" si="14"/>
        <v>53565</v>
      </c>
      <c r="P148" s="45">
        <f t="shared" si="14"/>
        <v>22373.499999999996</v>
      </c>
    </row>
    <row r="149" spans="1:16">
      <c r="G149" s="42"/>
    </row>
    <row r="150" spans="1:16">
      <c r="G150" s="42"/>
    </row>
    <row r="151" spans="1:16" ht="12" thickBot="1">
      <c r="B151" s="33" t="s">
        <v>283</v>
      </c>
      <c r="C151" s="33"/>
      <c r="D151" s="33"/>
      <c r="E151" s="33"/>
      <c r="F151" s="34"/>
      <c r="G151" s="34"/>
      <c r="H151" s="34"/>
      <c r="I151" s="34"/>
      <c r="J151" s="34"/>
      <c r="K151" s="34"/>
      <c r="L151" s="34"/>
      <c r="M151" s="34"/>
      <c r="N151" s="34"/>
      <c r="O151" s="35"/>
      <c r="P151" s="35"/>
    </row>
    <row r="152" spans="1:16" s="30" customFormat="1">
      <c r="A152" s="136"/>
      <c r="B152" s="137" t="s">
        <v>284</v>
      </c>
      <c r="C152" s="64"/>
      <c r="D152" s="52"/>
      <c r="E152" s="52"/>
      <c r="F152" s="53"/>
      <c r="G152" s="132">
        <v>305</v>
      </c>
      <c r="H152" s="133"/>
      <c r="I152" s="132">
        <v>158</v>
      </c>
      <c r="J152" s="138"/>
      <c r="K152" s="132">
        <v>196</v>
      </c>
      <c r="L152" s="133"/>
      <c r="M152" s="132"/>
      <c r="N152" s="139">
        <v>46</v>
      </c>
      <c r="O152" s="134">
        <f t="shared" ref="O152:O158" si="15">SUM(F152:N152)</f>
        <v>705</v>
      </c>
      <c r="P152" s="37">
        <f t="shared" ref="P152:P158" si="16">(F152*$F$3)+(G152*$G$3)+(H152*$H$3)+(I152*$I$3)+(J152*$J$3)+(K152*$K$3)+(L152*$L$3)+(M152*$M$3)+(N152*$N$3)</f>
        <v>443.25</v>
      </c>
    </row>
    <row r="153" spans="1:16" s="30" customFormat="1">
      <c r="A153" s="136"/>
      <c r="B153" s="65" t="s">
        <v>285</v>
      </c>
      <c r="C153" s="64"/>
      <c r="D153" s="52"/>
      <c r="E153" s="52"/>
      <c r="F153" s="53"/>
      <c r="G153" s="132">
        <v>8</v>
      </c>
      <c r="H153" s="133"/>
      <c r="I153" s="132"/>
      <c r="J153" s="138">
        <v>2</v>
      </c>
      <c r="K153" s="132"/>
      <c r="L153" s="133"/>
      <c r="M153" s="132">
        <v>4</v>
      </c>
      <c r="N153" s="139"/>
      <c r="O153" s="134">
        <f t="shared" si="15"/>
        <v>14</v>
      </c>
      <c r="P153" s="37">
        <f t="shared" si="16"/>
        <v>11</v>
      </c>
    </row>
    <row r="154" spans="1:16" s="30" customFormat="1">
      <c r="A154" s="136"/>
      <c r="B154" s="137" t="s">
        <v>286</v>
      </c>
      <c r="C154" s="64"/>
      <c r="D154" s="52"/>
      <c r="E154" s="52"/>
      <c r="F154" s="53"/>
      <c r="G154" s="132">
        <v>1</v>
      </c>
      <c r="H154" s="133"/>
      <c r="I154" s="132"/>
      <c r="J154" s="138"/>
      <c r="K154" s="132"/>
      <c r="L154" s="133"/>
      <c r="M154" s="132"/>
      <c r="N154" s="139"/>
      <c r="O154" s="134">
        <f t="shared" si="15"/>
        <v>1</v>
      </c>
      <c r="P154" s="37">
        <f t="shared" si="16"/>
        <v>0.25</v>
      </c>
    </row>
    <row r="155" spans="1:16" s="30" customFormat="1">
      <c r="A155" s="136"/>
      <c r="B155" s="65" t="s">
        <v>287</v>
      </c>
      <c r="C155" s="64"/>
      <c r="D155" s="52"/>
      <c r="E155" s="52"/>
      <c r="F155" s="53"/>
      <c r="G155" s="132">
        <v>31</v>
      </c>
      <c r="H155" s="133"/>
      <c r="I155" s="132">
        <v>17</v>
      </c>
      <c r="J155" s="138"/>
      <c r="K155" s="132"/>
      <c r="L155" s="133"/>
      <c r="M155" s="132"/>
      <c r="N155" s="139"/>
      <c r="O155" s="134">
        <f t="shared" si="15"/>
        <v>48</v>
      </c>
      <c r="P155" s="37">
        <f t="shared" si="16"/>
        <v>16.25</v>
      </c>
    </row>
    <row r="156" spans="1:16" s="30" customFormat="1">
      <c r="A156" s="136"/>
      <c r="B156" s="137" t="s">
        <v>288</v>
      </c>
      <c r="C156" s="64"/>
      <c r="D156" s="52"/>
      <c r="E156" s="52"/>
      <c r="F156" s="53"/>
      <c r="G156" s="132">
        <v>17</v>
      </c>
      <c r="H156" s="133"/>
      <c r="I156" s="132"/>
      <c r="J156" s="138"/>
      <c r="K156" s="132"/>
      <c r="L156" s="133"/>
      <c r="M156" s="132"/>
      <c r="N156" s="139"/>
      <c r="O156" s="134">
        <f t="shared" si="15"/>
        <v>17</v>
      </c>
      <c r="P156" s="37">
        <f t="shared" si="16"/>
        <v>4.25</v>
      </c>
    </row>
    <row r="157" spans="1:16" s="30" customFormat="1">
      <c r="A157" s="136"/>
      <c r="B157" s="65" t="s">
        <v>289</v>
      </c>
      <c r="C157" s="64"/>
      <c r="D157" s="52"/>
      <c r="E157" s="52"/>
      <c r="F157" s="53"/>
      <c r="G157" s="132">
        <v>12</v>
      </c>
      <c r="H157" s="133"/>
      <c r="I157" s="132"/>
      <c r="J157" s="138"/>
      <c r="K157" s="132"/>
      <c r="L157" s="133"/>
      <c r="M157" s="132"/>
      <c r="N157" s="139"/>
      <c r="O157" s="134">
        <f t="shared" si="15"/>
        <v>12</v>
      </c>
      <c r="P157" s="37">
        <f t="shared" si="16"/>
        <v>3</v>
      </c>
    </row>
    <row r="158" spans="1:16" s="30" customFormat="1" ht="12.75" customHeight="1">
      <c r="A158" s="136"/>
      <c r="B158" s="65"/>
      <c r="C158" s="64"/>
      <c r="D158" s="52"/>
      <c r="E158" s="52"/>
      <c r="F158" s="53"/>
      <c r="G158" s="142"/>
      <c r="H158" s="143"/>
      <c r="I158" s="140"/>
      <c r="J158" s="1"/>
      <c r="K158" s="140"/>
      <c r="L158" s="111"/>
      <c r="M158" s="140"/>
      <c r="N158" s="1"/>
      <c r="O158" s="135">
        <f t="shared" si="15"/>
        <v>0</v>
      </c>
      <c r="P158" s="37">
        <f t="shared" si="16"/>
        <v>0</v>
      </c>
    </row>
    <row r="159" spans="1:16" ht="12" thickBot="1">
      <c r="A159" s="38"/>
      <c r="B159" s="39" t="s">
        <v>21</v>
      </c>
      <c r="C159" s="39">
        <f t="shared" ref="C159:P159" si="17">SUM(C152:C158)</f>
        <v>0</v>
      </c>
      <c r="D159" s="39">
        <f t="shared" si="17"/>
        <v>0</v>
      </c>
      <c r="E159" s="39">
        <f t="shared" si="17"/>
        <v>0</v>
      </c>
      <c r="F159" s="39">
        <f t="shared" si="17"/>
        <v>0</v>
      </c>
      <c r="G159" s="141">
        <f t="shared" si="17"/>
        <v>374</v>
      </c>
      <c r="H159" s="141">
        <f t="shared" si="17"/>
        <v>0</v>
      </c>
      <c r="I159" s="43">
        <f t="shared" si="17"/>
        <v>175</v>
      </c>
      <c r="J159" s="43">
        <f t="shared" si="17"/>
        <v>2</v>
      </c>
      <c r="K159" s="43">
        <f t="shared" si="17"/>
        <v>196</v>
      </c>
      <c r="L159" s="43">
        <f t="shared" si="17"/>
        <v>0</v>
      </c>
      <c r="M159" s="43">
        <f t="shared" si="17"/>
        <v>4</v>
      </c>
      <c r="N159" s="43">
        <f t="shared" si="17"/>
        <v>46</v>
      </c>
      <c r="O159" s="44">
        <f t="shared" si="17"/>
        <v>797</v>
      </c>
      <c r="P159" s="45">
        <f t="shared" si="17"/>
        <v>478</v>
      </c>
    </row>
    <row r="160" spans="1:16">
      <c r="A160" s="38"/>
      <c r="B160" s="54"/>
      <c r="C160" s="54"/>
      <c r="D160" s="54"/>
      <c r="E160" s="54"/>
      <c r="F160" s="54"/>
      <c r="G160" s="55"/>
      <c r="H160" s="55"/>
      <c r="I160" s="55"/>
      <c r="J160" s="55"/>
      <c r="K160" s="55"/>
      <c r="L160" s="55"/>
      <c r="M160" s="55"/>
      <c r="N160" s="55"/>
      <c r="O160" s="56"/>
      <c r="P160" s="57"/>
    </row>
    <row r="161" spans="1:16" s="202" customFormat="1">
      <c r="G161" s="42"/>
    </row>
    <row r="162" spans="1:16" s="202" customFormat="1" ht="12" thickBot="1">
      <c r="B162" s="204" t="s">
        <v>358</v>
      </c>
      <c r="C162" s="204"/>
      <c r="D162" s="204"/>
      <c r="E162" s="204"/>
      <c r="F162" s="205"/>
      <c r="G162" s="205"/>
      <c r="H162" s="205"/>
      <c r="I162" s="205"/>
      <c r="J162" s="205"/>
      <c r="K162" s="205"/>
      <c r="L162" s="205"/>
      <c r="M162" s="205"/>
      <c r="N162" s="205"/>
      <c r="O162" s="206"/>
      <c r="P162" s="206"/>
    </row>
    <row r="163" spans="1:16" s="203" customFormat="1">
      <c r="A163" s="136"/>
      <c r="B163" s="137" t="s">
        <v>359</v>
      </c>
      <c r="C163" s="64"/>
      <c r="D163" s="207"/>
      <c r="E163" s="207"/>
      <c r="F163" s="208"/>
      <c r="G163" s="132">
        <v>50</v>
      </c>
      <c r="H163" s="133"/>
      <c r="I163" s="132">
        <v>50</v>
      </c>
      <c r="J163" s="138">
        <v>100</v>
      </c>
      <c r="K163" s="132"/>
      <c r="L163" s="133"/>
      <c r="M163" s="132"/>
      <c r="N163" s="139"/>
      <c r="O163" s="134">
        <f t="shared" ref="O163:O172" si="18">SUM(F163:N163)</f>
        <v>200</v>
      </c>
      <c r="P163" s="209">
        <f t="shared" ref="P163:P172" si="19">(F163*$F$3)+(G163*$G$3)+(H163*$H$3)+(I163*$I$3)+(J163*$J$3)+(K163*$K$3)+(L163*$L$3)+(M163*$M$3)+(N163*$N$3)</f>
        <v>87.5</v>
      </c>
    </row>
    <row r="164" spans="1:16" s="203" customFormat="1">
      <c r="A164" s="136"/>
      <c r="B164" s="65" t="s">
        <v>360</v>
      </c>
      <c r="C164" s="64"/>
      <c r="D164" s="207"/>
      <c r="E164" s="207"/>
      <c r="F164" s="208"/>
      <c r="G164" s="132">
        <v>29</v>
      </c>
      <c r="H164" s="133"/>
      <c r="I164" s="132">
        <v>36</v>
      </c>
      <c r="J164" s="138">
        <v>16</v>
      </c>
      <c r="K164" s="132">
        <v>1</v>
      </c>
      <c r="L164" s="133">
        <v>3</v>
      </c>
      <c r="M164" s="132"/>
      <c r="N164" s="139">
        <v>12</v>
      </c>
      <c r="O164" s="134">
        <f t="shared" si="18"/>
        <v>97</v>
      </c>
      <c r="P164" s="209">
        <f t="shared" si="19"/>
        <v>61.25</v>
      </c>
    </row>
    <row r="165" spans="1:16" s="203" customFormat="1">
      <c r="A165" s="136"/>
      <c r="B165" s="137" t="s">
        <v>361</v>
      </c>
      <c r="C165" s="64"/>
      <c r="D165" s="207"/>
      <c r="E165" s="207"/>
      <c r="F165" s="208"/>
      <c r="G165" s="132">
        <v>66</v>
      </c>
      <c r="H165" s="133"/>
      <c r="I165" s="132">
        <v>21</v>
      </c>
      <c r="J165" s="138">
        <v>9</v>
      </c>
      <c r="K165" s="132"/>
      <c r="L165" s="133">
        <v>2</v>
      </c>
      <c r="M165" s="132"/>
      <c r="N165" s="139">
        <v>2</v>
      </c>
      <c r="O165" s="134">
        <f t="shared" si="18"/>
        <v>100</v>
      </c>
      <c r="P165" s="209">
        <f t="shared" si="19"/>
        <v>37.5</v>
      </c>
    </row>
    <row r="166" spans="1:16" s="203" customFormat="1">
      <c r="A166" s="136"/>
      <c r="B166" s="65" t="s">
        <v>362</v>
      </c>
      <c r="C166" s="64"/>
      <c r="D166" s="207"/>
      <c r="E166" s="207"/>
      <c r="F166" s="208"/>
      <c r="G166" s="132">
        <v>16</v>
      </c>
      <c r="H166" s="133"/>
      <c r="I166" s="132">
        <v>9</v>
      </c>
      <c r="J166" s="138">
        <v>1</v>
      </c>
      <c r="K166" s="132"/>
      <c r="L166" s="133"/>
      <c r="M166" s="132"/>
      <c r="N166" s="139">
        <v>1</v>
      </c>
      <c r="O166" s="134">
        <f t="shared" si="18"/>
        <v>27</v>
      </c>
      <c r="P166" s="209">
        <f t="shared" si="19"/>
        <v>11</v>
      </c>
    </row>
    <row r="167" spans="1:16" s="203" customFormat="1">
      <c r="A167" s="136"/>
      <c r="B167" s="65" t="s">
        <v>363</v>
      </c>
      <c r="C167" s="64"/>
      <c r="D167" s="207"/>
      <c r="E167" s="207"/>
      <c r="F167" s="208"/>
      <c r="G167" s="132">
        <v>20</v>
      </c>
      <c r="H167" s="133"/>
      <c r="I167" s="132">
        <v>5</v>
      </c>
      <c r="J167" s="138"/>
      <c r="K167" s="132"/>
      <c r="L167" s="133"/>
      <c r="M167" s="132"/>
      <c r="N167" s="139"/>
      <c r="O167" s="134">
        <f t="shared" ref="O167:O169" si="20">SUM(F167:N167)</f>
        <v>25</v>
      </c>
      <c r="P167" s="209">
        <f t="shared" ref="P167:P169" si="21">(F167*$F$3)+(G167*$G$3)+(H167*$H$3)+(I167*$I$3)+(J167*$J$3)+(K167*$K$3)+(L167*$L$3)+(M167*$M$3)+(N167*$N$3)</f>
        <v>7.5</v>
      </c>
    </row>
    <row r="168" spans="1:16" s="203" customFormat="1">
      <c r="A168" s="136"/>
      <c r="B168" s="137" t="s">
        <v>364</v>
      </c>
      <c r="C168" s="64"/>
      <c r="D168" s="207"/>
      <c r="E168" s="207"/>
      <c r="F168" s="208"/>
      <c r="G168" s="132"/>
      <c r="H168" s="133"/>
      <c r="I168" s="132"/>
      <c r="J168" s="138"/>
      <c r="K168" s="132"/>
      <c r="L168" s="133">
        <v>7</v>
      </c>
      <c r="M168" s="132"/>
      <c r="N168" s="139"/>
      <c r="O168" s="134">
        <f t="shared" si="20"/>
        <v>7</v>
      </c>
      <c r="P168" s="209">
        <f t="shared" si="21"/>
        <v>7</v>
      </c>
    </row>
    <row r="169" spans="1:16" s="203" customFormat="1">
      <c r="A169" s="136"/>
      <c r="B169" s="65" t="s">
        <v>365</v>
      </c>
      <c r="C169" s="64"/>
      <c r="D169" s="207"/>
      <c r="E169" s="207"/>
      <c r="F169" s="208"/>
      <c r="G169" s="132"/>
      <c r="H169" s="133"/>
      <c r="I169" s="132">
        <v>10</v>
      </c>
      <c r="J169" s="138"/>
      <c r="K169" s="132"/>
      <c r="L169" s="133"/>
      <c r="M169" s="132"/>
      <c r="N169" s="139"/>
      <c r="O169" s="134">
        <f t="shared" si="20"/>
        <v>10</v>
      </c>
      <c r="P169" s="209">
        <f t="shared" si="21"/>
        <v>5</v>
      </c>
    </row>
    <row r="170" spans="1:16" s="203" customFormat="1">
      <c r="A170" s="136"/>
      <c r="B170" s="137" t="s">
        <v>366</v>
      </c>
      <c r="C170" s="64"/>
      <c r="D170" s="207"/>
      <c r="E170" s="207"/>
      <c r="F170" s="208"/>
      <c r="G170" s="132">
        <v>2</v>
      </c>
      <c r="H170" s="133"/>
      <c r="I170" s="132">
        <v>3</v>
      </c>
      <c r="J170" s="138"/>
      <c r="K170" s="132">
        <v>1</v>
      </c>
      <c r="L170" s="133"/>
      <c r="M170" s="132"/>
      <c r="N170" s="139">
        <v>1</v>
      </c>
      <c r="O170" s="134">
        <f t="shared" si="18"/>
        <v>7</v>
      </c>
      <c r="P170" s="209">
        <f t="shared" si="19"/>
        <v>5</v>
      </c>
    </row>
    <row r="171" spans="1:16" s="203" customFormat="1">
      <c r="A171" s="136"/>
      <c r="B171" s="65" t="s">
        <v>367</v>
      </c>
      <c r="C171" s="64"/>
      <c r="D171" s="207"/>
      <c r="E171" s="207"/>
      <c r="F171" s="208">
        <v>536</v>
      </c>
      <c r="G171" s="132"/>
      <c r="H171" s="133"/>
      <c r="I171" s="132"/>
      <c r="J171" s="138"/>
      <c r="K171" s="132"/>
      <c r="L171" s="133"/>
      <c r="M171" s="132"/>
      <c r="N171" s="139"/>
      <c r="O171" s="134">
        <f t="shared" si="18"/>
        <v>536</v>
      </c>
      <c r="P171" s="209">
        <f t="shared" si="19"/>
        <v>53.6</v>
      </c>
    </row>
    <row r="172" spans="1:16" s="203" customFormat="1" ht="12.75" customHeight="1">
      <c r="A172" s="136"/>
      <c r="B172" s="65"/>
      <c r="C172" s="64"/>
      <c r="D172" s="207"/>
      <c r="E172" s="207"/>
      <c r="F172" s="208"/>
      <c r="G172" s="142"/>
      <c r="H172" s="143"/>
      <c r="I172" s="140"/>
      <c r="J172" s="202"/>
      <c r="K172" s="140"/>
      <c r="L172" s="111"/>
      <c r="M172" s="140"/>
      <c r="N172" s="202"/>
      <c r="O172" s="135">
        <f t="shared" si="18"/>
        <v>0</v>
      </c>
      <c r="P172" s="209">
        <f t="shared" si="19"/>
        <v>0</v>
      </c>
    </row>
    <row r="173" spans="1:16" s="202" customFormat="1" ht="12" thickBot="1">
      <c r="A173" s="210"/>
      <c r="B173" s="211" t="s">
        <v>21</v>
      </c>
      <c r="C173" s="211">
        <f t="shared" ref="C173:P173" si="22">SUM(C163:C172)</f>
        <v>0</v>
      </c>
      <c r="D173" s="211">
        <f t="shared" si="22"/>
        <v>0</v>
      </c>
      <c r="E173" s="211">
        <f t="shared" si="22"/>
        <v>0</v>
      </c>
      <c r="F173" s="211">
        <f t="shared" si="22"/>
        <v>536</v>
      </c>
      <c r="G173" s="141">
        <f t="shared" si="22"/>
        <v>183</v>
      </c>
      <c r="H173" s="141">
        <f t="shared" si="22"/>
        <v>0</v>
      </c>
      <c r="I173" s="43">
        <f t="shared" si="22"/>
        <v>134</v>
      </c>
      <c r="J173" s="43">
        <f t="shared" si="22"/>
        <v>126</v>
      </c>
      <c r="K173" s="43">
        <f t="shared" si="22"/>
        <v>2</v>
      </c>
      <c r="L173" s="43">
        <f t="shared" si="22"/>
        <v>12</v>
      </c>
      <c r="M173" s="43">
        <f t="shared" si="22"/>
        <v>0</v>
      </c>
      <c r="N173" s="43">
        <f t="shared" si="22"/>
        <v>16</v>
      </c>
      <c r="O173" s="44">
        <f t="shared" si="22"/>
        <v>1009</v>
      </c>
      <c r="P173" s="45">
        <f t="shared" si="22"/>
        <v>275.35000000000002</v>
      </c>
    </row>
    <row r="174" spans="1:16" s="202" customFormat="1">
      <c r="A174" s="210"/>
      <c r="B174" s="54"/>
      <c r="C174" s="54"/>
      <c r="D174" s="54"/>
      <c r="E174" s="54"/>
      <c r="F174" s="54"/>
      <c r="G174" s="55"/>
      <c r="H174" s="55"/>
      <c r="I174" s="55"/>
      <c r="J174" s="55"/>
      <c r="K174" s="55"/>
      <c r="L174" s="55"/>
      <c r="M174" s="55"/>
      <c r="N174" s="55"/>
      <c r="O174" s="56"/>
      <c r="P174" s="57"/>
    </row>
    <row r="175" spans="1:16">
      <c r="A175" s="38"/>
      <c r="B175" s="54"/>
      <c r="C175" s="54"/>
      <c r="D175" s="54"/>
      <c r="E175" s="54"/>
      <c r="F175" s="54"/>
      <c r="G175" s="55"/>
      <c r="H175" s="55"/>
      <c r="I175" s="55"/>
      <c r="J175" s="55"/>
      <c r="K175" s="55"/>
      <c r="L175" s="55"/>
      <c r="M175" s="55"/>
      <c r="N175" s="55"/>
      <c r="O175" s="56"/>
      <c r="P175" s="57"/>
    </row>
    <row r="176" spans="1:16" ht="12" thickBot="1">
      <c r="B176" s="33" t="s">
        <v>23</v>
      </c>
      <c r="C176" s="189"/>
      <c r="D176" s="33"/>
      <c r="E176" s="33"/>
      <c r="F176" s="34"/>
      <c r="G176" s="34"/>
      <c r="H176" s="34"/>
      <c r="I176" s="34"/>
      <c r="J176" s="34"/>
      <c r="K176" s="34"/>
      <c r="L176" s="34"/>
      <c r="M176" s="34"/>
      <c r="N176" s="34"/>
      <c r="O176" s="35"/>
      <c r="P176" s="35"/>
    </row>
    <row r="177" spans="1:16" s="188" customFormat="1">
      <c r="A177" s="187"/>
      <c r="B177" s="190" t="s">
        <v>128</v>
      </c>
      <c r="C177" s="191"/>
      <c r="D177" s="191"/>
      <c r="E177" s="191"/>
      <c r="F177" s="192">
        <v>102</v>
      </c>
      <c r="G177" s="193"/>
      <c r="H177" s="194"/>
      <c r="I177" s="195">
        <v>75</v>
      </c>
      <c r="J177" s="194"/>
      <c r="K177" s="193">
        <v>15</v>
      </c>
      <c r="L177" s="196"/>
      <c r="M177" s="193"/>
      <c r="N177" s="194"/>
      <c r="O177" s="197">
        <f>SUM(F177:N177)</f>
        <v>192</v>
      </c>
      <c r="P177" s="198">
        <f>(F177*$F$3)+(G177*$G$3)+(H177*$H$3)+(I177*$I$3)+(J177*$J$3)+(K177*$K$3)+(L177*$L$3)+(M177*$M$3)+(N177*$N$3)</f>
        <v>62.7</v>
      </c>
    </row>
    <row r="178" spans="1:16" s="30" customFormat="1">
      <c r="A178" s="1"/>
      <c r="B178" s="190" t="s">
        <v>128</v>
      </c>
      <c r="C178" s="64"/>
      <c r="D178" s="191"/>
      <c r="E178" s="191"/>
      <c r="F178" s="192"/>
      <c r="G178" s="193"/>
      <c r="H178" s="194"/>
      <c r="I178" s="195"/>
      <c r="J178" s="194"/>
      <c r="K178" s="193"/>
      <c r="L178" s="62"/>
      <c r="M178" s="59"/>
      <c r="N178" s="60"/>
      <c r="O178" s="36">
        <f>SUM(F178:N178)</f>
        <v>0</v>
      </c>
      <c r="P178" s="37">
        <f>(F178*$F$3)+(G178*$G$3)+(H178*$H$3)+(I178*$I$3)+(J178*$J$3)+(K178*$K$3)+(L178*$L$3)+(M178*$M$3)+(N178*$N$3)</f>
        <v>0</v>
      </c>
    </row>
    <row r="179" spans="1:16" ht="12" thickBot="1">
      <c r="A179" s="38"/>
      <c r="B179" s="39" t="s">
        <v>21</v>
      </c>
      <c r="C179" s="39">
        <f t="shared" ref="C179:D179" si="23">SUM(C178:C178)</f>
        <v>0</v>
      </c>
      <c r="D179" s="39">
        <f t="shared" si="23"/>
        <v>0</v>
      </c>
      <c r="E179" s="44">
        <f t="shared" ref="E179:N179" si="24">SUM(E177:E178)</f>
        <v>0</v>
      </c>
      <c r="F179" s="44">
        <f t="shared" si="24"/>
        <v>102</v>
      </c>
      <c r="G179" s="44">
        <f t="shared" si="24"/>
        <v>0</v>
      </c>
      <c r="H179" s="44">
        <f t="shared" si="24"/>
        <v>0</v>
      </c>
      <c r="I179" s="44">
        <f t="shared" si="24"/>
        <v>75</v>
      </c>
      <c r="J179" s="44">
        <f t="shared" si="24"/>
        <v>0</v>
      </c>
      <c r="K179" s="44">
        <f t="shared" si="24"/>
        <v>15</v>
      </c>
      <c r="L179" s="44">
        <f t="shared" si="24"/>
        <v>0</v>
      </c>
      <c r="M179" s="44">
        <f t="shared" si="24"/>
        <v>0</v>
      </c>
      <c r="N179" s="44">
        <f t="shared" si="24"/>
        <v>0</v>
      </c>
      <c r="O179" s="44">
        <f>SUM(O177:O178)</f>
        <v>192</v>
      </c>
      <c r="P179" s="44">
        <f>SUM(P177:P178)</f>
        <v>62.7</v>
      </c>
    </row>
    <row r="180" spans="1:16">
      <c r="A180" s="38"/>
      <c r="B180" s="54"/>
      <c r="C180" s="54"/>
      <c r="D180" s="54"/>
      <c r="E180" s="54"/>
      <c r="F180" s="54"/>
      <c r="G180" s="55"/>
      <c r="H180" s="55"/>
      <c r="I180" s="55"/>
      <c r="J180" s="55"/>
      <c r="K180" s="55"/>
      <c r="L180" s="55"/>
      <c r="M180" s="55"/>
      <c r="N180" s="55"/>
      <c r="O180" s="56"/>
      <c r="P180" s="57"/>
    </row>
    <row r="181" spans="1:16">
      <c r="A181" s="38"/>
      <c r="B181" s="54"/>
      <c r="C181" s="54"/>
      <c r="D181" s="54"/>
      <c r="E181" s="54"/>
      <c r="F181" s="54"/>
      <c r="G181" s="55"/>
      <c r="H181" s="55"/>
      <c r="I181" s="55"/>
      <c r="J181" s="55"/>
      <c r="K181" s="55"/>
      <c r="L181" s="55"/>
      <c r="M181" s="55"/>
      <c r="N181" s="55"/>
      <c r="O181" s="56"/>
      <c r="P181" s="57"/>
    </row>
    <row r="182" spans="1:16" ht="12" thickBot="1">
      <c r="B182" s="33" t="s">
        <v>66</v>
      </c>
      <c r="C182" s="33"/>
      <c r="D182" s="33"/>
      <c r="E182" s="33"/>
      <c r="F182" s="34"/>
      <c r="G182" s="34"/>
      <c r="H182" s="34"/>
      <c r="I182" s="34"/>
      <c r="J182" s="34"/>
      <c r="K182" s="34"/>
      <c r="L182" s="34"/>
      <c r="M182" s="34"/>
      <c r="N182" s="34"/>
      <c r="O182" s="35"/>
      <c r="P182" s="35"/>
    </row>
    <row r="183" spans="1:16" s="30" customFormat="1" ht="11.25" customHeight="1">
      <c r="A183" s="1"/>
      <c r="B183" s="58" t="s">
        <v>76</v>
      </c>
      <c r="C183" s="51"/>
      <c r="D183" s="166"/>
      <c r="E183" s="166"/>
      <c r="F183" s="167">
        <v>68</v>
      </c>
      <c r="G183" s="168"/>
      <c r="H183" s="169"/>
      <c r="I183" s="170"/>
      <c r="J183" s="169"/>
      <c r="K183" s="168"/>
      <c r="L183" s="171"/>
      <c r="M183" s="168"/>
      <c r="N183" s="169"/>
      <c r="O183" s="36">
        <f t="shared" ref="O183:O205" si="25">SUM(F183:N183)</f>
        <v>68</v>
      </c>
      <c r="P183" s="37">
        <f t="shared" ref="P183:P205" si="26">(F183*$F$3)+(G183*$G$3)+(H183*$H$3)+(I183*$I$3)+(J183*$J$3)+(K183*$K$3)+(L183*$L$3)+(M183*$M$3)+(N183*$N$3)</f>
        <v>6.8000000000000007</v>
      </c>
    </row>
    <row r="184" spans="1:16" s="30" customFormat="1" ht="11.25" customHeight="1">
      <c r="A184" s="1"/>
      <c r="B184" s="58" t="s">
        <v>77</v>
      </c>
      <c r="C184" s="51"/>
      <c r="D184" s="52"/>
      <c r="E184" s="52"/>
      <c r="F184" s="53"/>
      <c r="G184" s="59">
        <v>9</v>
      </c>
      <c r="H184" s="60"/>
      <c r="I184" s="61">
        <v>2</v>
      </c>
      <c r="J184" s="60"/>
      <c r="K184" s="59">
        <v>1</v>
      </c>
      <c r="L184" s="62"/>
      <c r="M184" s="59"/>
      <c r="N184" s="60">
        <v>1</v>
      </c>
      <c r="O184" s="36">
        <f t="shared" si="25"/>
        <v>13</v>
      </c>
      <c r="P184" s="37">
        <f t="shared" si="26"/>
        <v>6.25</v>
      </c>
    </row>
    <row r="185" spans="1:16" s="30" customFormat="1" ht="11.25" customHeight="1">
      <c r="A185" s="1"/>
      <c r="B185" s="58" t="s">
        <v>78</v>
      </c>
      <c r="C185" s="51"/>
      <c r="D185" s="52"/>
      <c r="E185" s="52"/>
      <c r="F185" s="53">
        <v>17</v>
      </c>
      <c r="G185" s="59">
        <v>51</v>
      </c>
      <c r="H185" s="60"/>
      <c r="I185" s="61">
        <v>51</v>
      </c>
      <c r="J185" s="60">
        <v>1</v>
      </c>
      <c r="K185" s="59">
        <v>3</v>
      </c>
      <c r="L185" s="62">
        <v>2</v>
      </c>
      <c r="M185" s="59"/>
      <c r="N185" s="60">
        <v>1</v>
      </c>
      <c r="O185" s="36">
        <f t="shared" si="25"/>
        <v>126</v>
      </c>
      <c r="P185" s="37">
        <f t="shared" si="26"/>
        <v>47.45</v>
      </c>
    </row>
    <row r="186" spans="1:16" s="30" customFormat="1" ht="11.25" customHeight="1">
      <c r="A186" s="1"/>
      <c r="B186" s="58" t="s">
        <v>79</v>
      </c>
      <c r="C186" s="51"/>
      <c r="D186" s="52"/>
      <c r="E186" s="52"/>
      <c r="F186" s="53"/>
      <c r="G186" s="59">
        <v>36</v>
      </c>
      <c r="H186" s="60"/>
      <c r="I186" s="61">
        <v>14</v>
      </c>
      <c r="J186" s="60">
        <v>6</v>
      </c>
      <c r="K186" s="59">
        <v>2</v>
      </c>
      <c r="L186" s="62"/>
      <c r="M186" s="59"/>
      <c r="N186" s="60">
        <v>10</v>
      </c>
      <c r="O186" s="36">
        <f t="shared" si="25"/>
        <v>68</v>
      </c>
      <c r="P186" s="37">
        <f t="shared" si="26"/>
        <v>41</v>
      </c>
    </row>
    <row r="187" spans="1:16" s="30" customFormat="1" ht="11.25" customHeight="1">
      <c r="A187" s="1"/>
      <c r="B187" s="58" t="s">
        <v>80</v>
      </c>
      <c r="C187" s="51"/>
      <c r="D187" s="52"/>
      <c r="E187" s="52"/>
      <c r="F187" s="53">
        <v>11</v>
      </c>
      <c r="G187" s="59">
        <v>39</v>
      </c>
      <c r="H187" s="60"/>
      <c r="I187" s="61">
        <v>16</v>
      </c>
      <c r="J187" s="60">
        <v>30</v>
      </c>
      <c r="K187" s="59">
        <v>2</v>
      </c>
      <c r="L187" s="62">
        <v>1</v>
      </c>
      <c r="M187" s="59"/>
      <c r="N187" s="60">
        <v>3</v>
      </c>
      <c r="O187" s="36">
        <f t="shared" si="25"/>
        <v>102</v>
      </c>
      <c r="P187" s="37">
        <f t="shared" si="26"/>
        <v>42.85</v>
      </c>
    </row>
    <row r="188" spans="1:16" s="30" customFormat="1" ht="11.25" customHeight="1">
      <c r="A188" s="1"/>
      <c r="B188" s="58" t="s">
        <v>81</v>
      </c>
      <c r="C188" s="51"/>
      <c r="D188" s="52"/>
      <c r="E188" s="52"/>
      <c r="F188" s="53"/>
      <c r="G188" s="59">
        <v>1</v>
      </c>
      <c r="H188" s="60"/>
      <c r="I188" s="61">
        <v>2</v>
      </c>
      <c r="J188" s="60"/>
      <c r="K188" s="59"/>
      <c r="L188" s="62"/>
      <c r="M188" s="59"/>
      <c r="N188" s="60"/>
      <c r="O188" s="36">
        <f t="shared" si="25"/>
        <v>3</v>
      </c>
      <c r="P188" s="37">
        <f t="shared" si="26"/>
        <v>1.25</v>
      </c>
    </row>
    <row r="189" spans="1:16" s="30" customFormat="1" ht="11.25" customHeight="1">
      <c r="A189" s="1"/>
      <c r="B189" s="58" t="s">
        <v>82</v>
      </c>
      <c r="C189" s="51"/>
      <c r="D189" s="52"/>
      <c r="E189" s="52"/>
      <c r="F189" s="53"/>
      <c r="G189" s="59">
        <v>2</v>
      </c>
      <c r="H189" s="60"/>
      <c r="I189" s="61">
        <v>18</v>
      </c>
      <c r="J189" s="60">
        <v>3</v>
      </c>
      <c r="K189" s="59"/>
      <c r="L189" s="62"/>
      <c r="M189" s="59"/>
      <c r="N189" s="60"/>
      <c r="O189" s="36">
        <f t="shared" si="25"/>
        <v>23</v>
      </c>
      <c r="P189" s="37">
        <f t="shared" si="26"/>
        <v>11</v>
      </c>
    </row>
    <row r="190" spans="1:16" s="30" customFormat="1" ht="11.25" customHeight="1">
      <c r="A190" s="1"/>
      <c r="B190" s="58" t="s">
        <v>83</v>
      </c>
      <c r="C190" s="51"/>
      <c r="D190" s="52"/>
      <c r="E190" s="52"/>
      <c r="F190" s="53"/>
      <c r="G190" s="59">
        <v>2</v>
      </c>
      <c r="H190" s="60"/>
      <c r="I190" s="61">
        <v>3</v>
      </c>
      <c r="J190" s="60">
        <v>2</v>
      </c>
      <c r="K190" s="59"/>
      <c r="L190" s="62"/>
      <c r="M190" s="59"/>
      <c r="N190" s="60"/>
      <c r="O190" s="36">
        <f t="shared" si="25"/>
        <v>7</v>
      </c>
      <c r="P190" s="37">
        <f t="shared" si="26"/>
        <v>3</v>
      </c>
    </row>
    <row r="191" spans="1:16" s="30" customFormat="1" ht="11.25" customHeight="1">
      <c r="A191" s="1"/>
      <c r="B191" s="58" t="s">
        <v>84</v>
      </c>
      <c r="C191" s="51"/>
      <c r="D191" s="52"/>
      <c r="E191" s="52"/>
      <c r="F191" s="53">
        <v>1</v>
      </c>
      <c r="G191" s="59">
        <v>14</v>
      </c>
      <c r="H191" s="60"/>
      <c r="I191" s="61">
        <v>23</v>
      </c>
      <c r="J191" s="60"/>
      <c r="K191" s="59">
        <v>2</v>
      </c>
      <c r="L191" s="62"/>
      <c r="M191" s="59"/>
      <c r="N191" s="60"/>
      <c r="O191" s="36">
        <f t="shared" si="25"/>
        <v>40</v>
      </c>
      <c r="P191" s="37">
        <f t="shared" si="26"/>
        <v>17.100000000000001</v>
      </c>
    </row>
    <row r="192" spans="1:16" s="30" customFormat="1" ht="11.25" customHeight="1">
      <c r="A192" s="1"/>
      <c r="B192" s="58" t="s">
        <v>85</v>
      </c>
      <c r="C192" s="51"/>
      <c r="D192" s="52"/>
      <c r="E192" s="52"/>
      <c r="F192" s="53">
        <v>2</v>
      </c>
      <c r="G192" s="59">
        <v>22</v>
      </c>
      <c r="H192" s="60"/>
      <c r="I192" s="61">
        <v>13</v>
      </c>
      <c r="J192" s="60"/>
      <c r="K192" s="59">
        <v>2</v>
      </c>
      <c r="L192" s="62"/>
      <c r="M192" s="59"/>
      <c r="N192" s="60">
        <v>1</v>
      </c>
      <c r="O192" s="36">
        <f t="shared" si="25"/>
        <v>40</v>
      </c>
      <c r="P192" s="37">
        <f t="shared" si="26"/>
        <v>16.2</v>
      </c>
    </row>
    <row r="193" spans="1:16" s="30" customFormat="1" ht="11.25" customHeight="1">
      <c r="A193" s="1"/>
      <c r="B193" s="58" t="s">
        <v>86</v>
      </c>
      <c r="C193" s="51"/>
      <c r="D193" s="52"/>
      <c r="E193" s="52"/>
      <c r="F193" s="53">
        <v>22</v>
      </c>
      <c r="G193" s="59">
        <v>68</v>
      </c>
      <c r="H193" s="60"/>
      <c r="I193" s="61">
        <v>76</v>
      </c>
      <c r="J193" s="60">
        <v>12</v>
      </c>
      <c r="K193" s="59">
        <v>3</v>
      </c>
      <c r="L193" s="62"/>
      <c r="M193" s="59"/>
      <c r="N193" s="60">
        <v>61</v>
      </c>
      <c r="O193" s="36">
        <f t="shared" si="25"/>
        <v>242</v>
      </c>
      <c r="P193" s="37">
        <f t="shared" si="26"/>
        <v>188.2</v>
      </c>
    </row>
    <row r="194" spans="1:16" s="30" customFormat="1" ht="11.25" customHeight="1">
      <c r="A194" s="1"/>
      <c r="B194" s="58" t="s">
        <v>87</v>
      </c>
      <c r="C194" s="51"/>
      <c r="D194" s="52"/>
      <c r="E194" s="52"/>
      <c r="F194" s="53">
        <v>1</v>
      </c>
      <c r="G194" s="59">
        <v>21</v>
      </c>
      <c r="H194" s="60"/>
      <c r="I194" s="61">
        <v>16</v>
      </c>
      <c r="J194" s="60">
        <v>10</v>
      </c>
      <c r="K194" s="59"/>
      <c r="L194" s="62"/>
      <c r="M194" s="59"/>
      <c r="N194" s="60"/>
      <c r="O194" s="36">
        <f t="shared" si="25"/>
        <v>48</v>
      </c>
      <c r="P194" s="37">
        <f t="shared" si="26"/>
        <v>18.350000000000001</v>
      </c>
    </row>
    <row r="195" spans="1:16" s="30" customFormat="1" ht="11.25" customHeight="1">
      <c r="A195" s="1"/>
      <c r="B195" s="58" t="s">
        <v>88</v>
      </c>
      <c r="C195" s="51"/>
      <c r="D195" s="52"/>
      <c r="E195" s="52"/>
      <c r="F195" s="53"/>
      <c r="G195" s="59"/>
      <c r="H195" s="60"/>
      <c r="I195" s="61">
        <v>3</v>
      </c>
      <c r="J195" s="60"/>
      <c r="K195" s="59"/>
      <c r="L195" s="62"/>
      <c r="M195" s="59"/>
      <c r="N195" s="60"/>
      <c r="O195" s="36">
        <f t="shared" si="25"/>
        <v>3</v>
      </c>
      <c r="P195" s="37">
        <f t="shared" si="26"/>
        <v>1.5</v>
      </c>
    </row>
    <row r="196" spans="1:16" s="30" customFormat="1" ht="11.25" customHeight="1">
      <c r="A196" s="1"/>
      <c r="B196" s="58" t="s">
        <v>89</v>
      </c>
      <c r="C196" s="51"/>
      <c r="D196" s="52"/>
      <c r="E196" s="52"/>
      <c r="F196" s="53">
        <v>9</v>
      </c>
      <c r="G196" s="59">
        <v>70</v>
      </c>
      <c r="H196" s="60"/>
      <c r="I196" s="61">
        <v>44</v>
      </c>
      <c r="J196" s="60">
        <v>3</v>
      </c>
      <c r="K196" s="59">
        <v>6</v>
      </c>
      <c r="L196" s="62"/>
      <c r="M196" s="59"/>
      <c r="N196" s="60">
        <v>18</v>
      </c>
      <c r="O196" s="36">
        <f t="shared" si="25"/>
        <v>150</v>
      </c>
      <c r="P196" s="37">
        <f t="shared" si="26"/>
        <v>83.9</v>
      </c>
    </row>
    <row r="197" spans="1:16" s="30" customFormat="1" ht="11.25" customHeight="1">
      <c r="A197" s="1"/>
      <c r="B197" s="58" t="s">
        <v>90</v>
      </c>
      <c r="C197" s="51"/>
      <c r="D197" s="52"/>
      <c r="E197" s="52"/>
      <c r="F197" s="53"/>
      <c r="G197" s="59">
        <v>19</v>
      </c>
      <c r="H197" s="60"/>
      <c r="I197" s="61">
        <v>10</v>
      </c>
      <c r="J197" s="60"/>
      <c r="K197" s="59"/>
      <c r="L197" s="62"/>
      <c r="M197" s="59"/>
      <c r="N197" s="60">
        <v>1</v>
      </c>
      <c r="O197" s="36">
        <f t="shared" si="25"/>
        <v>30</v>
      </c>
      <c r="P197" s="37">
        <f t="shared" si="26"/>
        <v>11.75</v>
      </c>
    </row>
    <row r="198" spans="1:16" s="30" customFormat="1" ht="11.25" customHeight="1">
      <c r="A198" s="1"/>
      <c r="B198" s="58" t="s">
        <v>91</v>
      </c>
      <c r="C198" s="51"/>
      <c r="D198" s="52"/>
      <c r="E198" s="52"/>
      <c r="F198" s="53"/>
      <c r="G198" s="59">
        <v>3</v>
      </c>
      <c r="H198" s="60"/>
      <c r="I198" s="61">
        <v>2</v>
      </c>
      <c r="J198" s="60"/>
      <c r="K198" s="59">
        <v>1</v>
      </c>
      <c r="L198" s="62"/>
      <c r="M198" s="59"/>
      <c r="N198" s="60">
        <v>1</v>
      </c>
      <c r="O198" s="36">
        <f t="shared" si="25"/>
        <v>7</v>
      </c>
      <c r="P198" s="37">
        <f t="shared" si="26"/>
        <v>4.75</v>
      </c>
    </row>
    <row r="199" spans="1:16" s="30" customFormat="1" ht="11.25" customHeight="1">
      <c r="A199" s="1"/>
      <c r="B199" s="58" t="s">
        <v>92</v>
      </c>
      <c r="C199" s="51"/>
      <c r="D199" s="52"/>
      <c r="E199" s="52"/>
      <c r="F199" s="53"/>
      <c r="G199" s="59"/>
      <c r="H199" s="60"/>
      <c r="I199" s="61">
        <v>0</v>
      </c>
      <c r="J199" s="60"/>
      <c r="K199" s="59">
        <v>2</v>
      </c>
      <c r="L199" s="62"/>
      <c r="M199" s="59"/>
      <c r="N199" s="60">
        <v>1</v>
      </c>
      <c r="O199" s="36">
        <f t="shared" si="25"/>
        <v>3</v>
      </c>
      <c r="P199" s="37">
        <f t="shared" si="26"/>
        <v>4</v>
      </c>
    </row>
    <row r="200" spans="1:16" s="30" customFormat="1" ht="11.25" customHeight="1">
      <c r="A200" s="1"/>
      <c r="B200" s="58" t="s">
        <v>93</v>
      </c>
      <c r="C200" s="51"/>
      <c r="D200" s="52"/>
      <c r="E200" s="52"/>
      <c r="F200" s="53">
        <v>12</v>
      </c>
      <c r="G200" s="59">
        <v>10</v>
      </c>
      <c r="H200" s="60"/>
      <c r="I200" s="61">
        <v>28</v>
      </c>
      <c r="J200" s="60">
        <v>2</v>
      </c>
      <c r="K200" s="59">
        <v>7</v>
      </c>
      <c r="L200" s="62">
        <v>2</v>
      </c>
      <c r="M200" s="59"/>
      <c r="N200" s="60">
        <v>2</v>
      </c>
      <c r="O200" s="36">
        <f t="shared" si="25"/>
        <v>63</v>
      </c>
      <c r="P200" s="37">
        <f t="shared" si="26"/>
        <v>31.7</v>
      </c>
    </row>
    <row r="201" spans="1:16" s="30" customFormat="1" ht="11.25" customHeight="1">
      <c r="A201" s="1"/>
      <c r="B201" s="58" t="s">
        <v>94</v>
      </c>
      <c r="C201" s="51"/>
      <c r="D201" s="52"/>
      <c r="E201" s="52"/>
      <c r="F201" s="53">
        <v>1</v>
      </c>
      <c r="G201" s="59">
        <v>1</v>
      </c>
      <c r="H201" s="60"/>
      <c r="I201" s="61"/>
      <c r="J201" s="60"/>
      <c r="K201" s="59"/>
      <c r="L201" s="62"/>
      <c r="M201" s="59"/>
      <c r="N201" s="60">
        <v>1</v>
      </c>
      <c r="O201" s="36">
        <f t="shared" si="25"/>
        <v>3</v>
      </c>
      <c r="P201" s="37">
        <f t="shared" si="26"/>
        <v>2.35</v>
      </c>
    </row>
    <row r="202" spans="1:16" s="30" customFormat="1" ht="11.25" customHeight="1">
      <c r="A202" s="1"/>
      <c r="B202" s="58" t="s">
        <v>95</v>
      </c>
      <c r="C202" s="51"/>
      <c r="D202" s="52"/>
      <c r="E202" s="52"/>
      <c r="F202" s="53">
        <v>1</v>
      </c>
      <c r="G202" s="59"/>
      <c r="H202" s="60"/>
      <c r="I202" s="61"/>
      <c r="J202" s="60"/>
      <c r="K202" s="59"/>
      <c r="L202" s="62"/>
      <c r="M202" s="59"/>
      <c r="N202" s="60"/>
      <c r="O202" s="36">
        <f t="shared" si="25"/>
        <v>1</v>
      </c>
      <c r="P202" s="37">
        <f t="shared" si="26"/>
        <v>0.1</v>
      </c>
    </row>
    <row r="203" spans="1:16" s="30" customFormat="1" ht="11.25" customHeight="1">
      <c r="A203" s="1"/>
      <c r="B203" s="58" t="s">
        <v>96</v>
      </c>
      <c r="C203" s="51"/>
      <c r="D203" s="52"/>
      <c r="E203" s="52"/>
      <c r="F203" s="53"/>
      <c r="G203" s="59">
        <v>3</v>
      </c>
      <c r="H203" s="60"/>
      <c r="I203" s="61">
        <v>10</v>
      </c>
      <c r="J203" s="60"/>
      <c r="K203" s="59">
        <v>3</v>
      </c>
      <c r="L203" s="62"/>
      <c r="M203" s="59"/>
      <c r="N203" s="60"/>
      <c r="O203" s="36">
        <f t="shared" si="25"/>
        <v>16</v>
      </c>
      <c r="P203" s="37">
        <f t="shared" si="26"/>
        <v>8.75</v>
      </c>
    </row>
    <row r="204" spans="1:16" s="30" customFormat="1" ht="11.25" customHeight="1">
      <c r="A204" s="1"/>
      <c r="B204" s="58" t="s">
        <v>97</v>
      </c>
      <c r="C204" s="51"/>
      <c r="D204" s="52"/>
      <c r="E204" s="52"/>
      <c r="F204" s="53"/>
      <c r="G204" s="59">
        <v>1</v>
      </c>
      <c r="H204" s="60"/>
      <c r="I204" s="61">
        <v>3</v>
      </c>
      <c r="J204" s="60"/>
      <c r="K204" s="59"/>
      <c r="L204" s="62"/>
      <c r="M204" s="59"/>
      <c r="N204" s="60"/>
      <c r="O204" s="36">
        <f t="shared" si="25"/>
        <v>4</v>
      </c>
      <c r="P204" s="37">
        <f t="shared" si="26"/>
        <v>1.75</v>
      </c>
    </row>
    <row r="205" spans="1:16" s="30" customFormat="1" ht="11.25" customHeight="1">
      <c r="A205" s="1"/>
      <c r="B205" s="58"/>
      <c r="C205" s="51"/>
      <c r="D205" s="52"/>
      <c r="E205" s="52"/>
      <c r="F205" s="53"/>
      <c r="G205" s="59"/>
      <c r="H205" s="60"/>
      <c r="I205" s="61"/>
      <c r="J205" s="60"/>
      <c r="K205" s="59"/>
      <c r="L205" s="62"/>
      <c r="M205" s="59"/>
      <c r="N205" s="60"/>
      <c r="O205" s="36">
        <f t="shared" si="25"/>
        <v>0</v>
      </c>
      <c r="P205" s="37">
        <f t="shared" si="26"/>
        <v>0</v>
      </c>
    </row>
    <row r="206" spans="1:16" ht="12" thickBot="1">
      <c r="A206" s="38"/>
      <c r="B206" s="39" t="s">
        <v>21</v>
      </c>
      <c r="C206" s="39">
        <f t="shared" ref="C206:P206" si="27">SUM(C183:C205)</f>
        <v>0</v>
      </c>
      <c r="D206" s="39">
        <f t="shared" si="27"/>
        <v>0</v>
      </c>
      <c r="E206" s="39">
        <f t="shared" si="27"/>
        <v>0</v>
      </c>
      <c r="F206" s="39">
        <f t="shared" si="27"/>
        <v>145</v>
      </c>
      <c r="G206" s="43">
        <f t="shared" si="27"/>
        <v>372</v>
      </c>
      <c r="H206" s="43">
        <f t="shared" si="27"/>
        <v>0</v>
      </c>
      <c r="I206" s="43">
        <f t="shared" si="27"/>
        <v>334</v>
      </c>
      <c r="J206" s="43">
        <f t="shared" si="27"/>
        <v>69</v>
      </c>
      <c r="K206" s="43">
        <f t="shared" si="27"/>
        <v>34</v>
      </c>
      <c r="L206" s="43">
        <f t="shared" si="27"/>
        <v>5</v>
      </c>
      <c r="M206" s="43">
        <f t="shared" si="27"/>
        <v>0</v>
      </c>
      <c r="N206" s="43">
        <f t="shared" si="27"/>
        <v>101</v>
      </c>
      <c r="O206" s="44">
        <f t="shared" si="27"/>
        <v>1060</v>
      </c>
      <c r="P206" s="45">
        <f t="shared" si="27"/>
        <v>550.00000000000011</v>
      </c>
    </row>
    <row r="207" spans="1:16" ht="11.25" customHeight="1">
      <c r="A207" s="38"/>
      <c r="B207" s="54"/>
      <c r="C207" s="54"/>
      <c r="D207" s="54"/>
      <c r="E207" s="54"/>
      <c r="F207" s="54"/>
      <c r="G207" s="55"/>
      <c r="H207" s="55"/>
      <c r="I207" s="55"/>
      <c r="J207" s="55"/>
      <c r="K207" s="55"/>
      <c r="L207" s="55"/>
      <c r="M207" s="55"/>
      <c r="N207" s="55"/>
      <c r="O207" s="56"/>
      <c r="P207" s="57"/>
    </row>
    <row r="209" spans="1:16" ht="12" thickBot="1">
      <c r="B209" s="33" t="s">
        <v>30</v>
      </c>
      <c r="C209" s="33"/>
      <c r="D209" s="33"/>
      <c r="E209" s="33"/>
      <c r="F209" s="34"/>
      <c r="G209" s="34"/>
      <c r="H209" s="34"/>
      <c r="I209" s="34"/>
      <c r="J209" s="34"/>
      <c r="K209" s="34"/>
      <c r="L209" s="34"/>
      <c r="M209" s="34"/>
      <c r="N209" s="34"/>
      <c r="O209" s="35"/>
      <c r="P209" s="35"/>
    </row>
    <row r="210" spans="1:16" s="30" customFormat="1" ht="11.25" customHeight="1">
      <c r="A210" s="1"/>
      <c r="B210" s="58" t="s">
        <v>157</v>
      </c>
      <c r="C210" s="51"/>
      <c r="D210" s="52"/>
      <c r="E210" s="52"/>
      <c r="F210" s="53"/>
      <c r="G210" s="59">
        <v>783</v>
      </c>
      <c r="H210" s="60"/>
      <c r="I210" s="61">
        <v>4</v>
      </c>
      <c r="J210" s="60">
        <v>12</v>
      </c>
      <c r="K210" s="59">
        <v>2</v>
      </c>
      <c r="L210" s="62">
        <v>9</v>
      </c>
      <c r="M210" s="59"/>
      <c r="N210" s="60"/>
      <c r="O210" s="36">
        <f>SUM(F210:N210)</f>
        <v>810</v>
      </c>
      <c r="P210" s="37">
        <f>(F210*$F$3)+(G210*$G$3)+(H210*$H$3)+(I210*$I$3)+(J210*$J$3)+(K210*$K$3)+(L210*$L$3)+(M210*$M$3)+(N210*$N$3)</f>
        <v>214.75</v>
      </c>
    </row>
    <row r="211" spans="1:16" s="30" customFormat="1" ht="11.25" customHeight="1">
      <c r="A211" s="1"/>
      <c r="B211" s="58"/>
      <c r="C211" s="51"/>
      <c r="D211" s="52"/>
      <c r="E211" s="52"/>
      <c r="F211" s="53"/>
      <c r="G211" s="59"/>
      <c r="H211" s="60"/>
      <c r="I211" s="61"/>
      <c r="J211" s="60"/>
      <c r="K211" s="59"/>
      <c r="L211" s="62"/>
      <c r="M211" s="59"/>
      <c r="N211" s="60"/>
      <c r="O211" s="36">
        <f>SUM(F211:N211)</f>
        <v>0</v>
      </c>
      <c r="P211" s="37">
        <f>(F211*$F$3)+(G211*$G$3)+(H211*$H$3)+(I211*$I$3)+(J211*$J$3)+(K211*$K$3)+(L211*$L$3)+(M211*$M$3)+(N211*$N$3)</f>
        <v>0</v>
      </c>
    </row>
    <row r="212" spans="1:16" ht="12" thickBot="1">
      <c r="A212" s="38"/>
      <c r="B212" s="39" t="s">
        <v>21</v>
      </c>
      <c r="C212" s="39">
        <f t="shared" ref="C212:P212" si="28">SUM(C210:C211)</f>
        <v>0</v>
      </c>
      <c r="D212" s="39">
        <f t="shared" si="28"/>
        <v>0</v>
      </c>
      <c r="E212" s="39">
        <f t="shared" si="28"/>
        <v>0</v>
      </c>
      <c r="F212" s="39">
        <f t="shared" si="28"/>
        <v>0</v>
      </c>
      <c r="G212" s="43">
        <f t="shared" si="28"/>
        <v>783</v>
      </c>
      <c r="H212" s="43">
        <f t="shared" si="28"/>
        <v>0</v>
      </c>
      <c r="I212" s="43">
        <f t="shared" si="28"/>
        <v>4</v>
      </c>
      <c r="J212" s="43">
        <f t="shared" si="28"/>
        <v>12</v>
      </c>
      <c r="K212" s="43">
        <f t="shared" si="28"/>
        <v>2</v>
      </c>
      <c r="L212" s="43">
        <f t="shared" si="28"/>
        <v>9</v>
      </c>
      <c r="M212" s="43">
        <f t="shared" si="28"/>
        <v>0</v>
      </c>
      <c r="N212" s="43">
        <f t="shared" si="28"/>
        <v>0</v>
      </c>
      <c r="O212" s="44">
        <f t="shared" si="28"/>
        <v>810</v>
      </c>
      <c r="P212" s="45">
        <f t="shared" si="28"/>
        <v>214.75</v>
      </c>
    </row>
    <row r="213" spans="1:16" ht="11.25" customHeight="1">
      <c r="A213" s="38"/>
      <c r="B213" s="54"/>
      <c r="C213" s="54"/>
      <c r="D213" s="54"/>
      <c r="E213" s="54"/>
      <c r="F213" s="54"/>
      <c r="G213" s="55"/>
      <c r="H213" s="55"/>
      <c r="I213" s="55"/>
      <c r="J213" s="55"/>
      <c r="K213" s="55"/>
      <c r="L213" s="55"/>
      <c r="M213" s="55"/>
      <c r="N213" s="55"/>
      <c r="O213" s="56"/>
      <c r="P213" s="57"/>
    </row>
    <row r="214" spans="1:16" s="199" customFormat="1"/>
    <row r="215" spans="1:16" s="199" customFormat="1" ht="12" thickBot="1">
      <c r="B215" s="189" t="s">
        <v>290</v>
      </c>
      <c r="C215" s="189"/>
      <c r="D215" s="189"/>
      <c r="E215" s="189"/>
      <c r="F215" s="34"/>
      <c r="G215" s="34"/>
      <c r="H215" s="34"/>
      <c r="I215" s="34"/>
      <c r="J215" s="34"/>
      <c r="K215" s="34"/>
      <c r="L215" s="34"/>
      <c r="M215" s="34"/>
      <c r="N215" s="34"/>
      <c r="O215" s="35"/>
      <c r="P215" s="35"/>
    </row>
    <row r="216" spans="1:16" s="200" customFormat="1">
      <c r="A216" s="199"/>
      <c r="B216" s="201" t="s">
        <v>291</v>
      </c>
      <c r="C216" s="63"/>
      <c r="D216" s="191"/>
      <c r="E216" s="191"/>
      <c r="F216" s="192"/>
      <c r="G216" s="193">
        <v>2</v>
      </c>
      <c r="H216" s="194"/>
      <c r="I216" s="195"/>
      <c r="J216" s="194">
        <v>1</v>
      </c>
      <c r="K216" s="193">
        <v>1</v>
      </c>
      <c r="L216" s="196"/>
      <c r="M216" s="193"/>
      <c r="N216" s="194">
        <v>60</v>
      </c>
      <c r="O216" s="197">
        <f t="shared" ref="O216:O285" si="29">SUM(F216:N216)</f>
        <v>64</v>
      </c>
      <c r="P216" s="198">
        <f t="shared" ref="P216:P285" si="30">(F216*$F$3)+(G216*$G$3)+(H216*$H$3)+(I216*$I$3)+(J216*$J$3)+(K216*$K$3)+(L216*$L$3)+(M216*$M$3)+(N216*$N$3)</f>
        <v>122</v>
      </c>
    </row>
    <row r="217" spans="1:16" s="200" customFormat="1">
      <c r="A217" s="199"/>
      <c r="B217" s="201" t="s">
        <v>292</v>
      </c>
      <c r="C217" s="51"/>
      <c r="D217" s="191"/>
      <c r="E217" s="191"/>
      <c r="F217" s="192"/>
      <c r="G217" s="193"/>
      <c r="H217" s="194"/>
      <c r="I217" s="195"/>
      <c r="J217" s="194"/>
      <c r="K217" s="193">
        <v>1</v>
      </c>
      <c r="L217" s="196"/>
      <c r="M217" s="193"/>
      <c r="N217" s="194">
        <v>1</v>
      </c>
      <c r="O217" s="197">
        <f t="shared" si="29"/>
        <v>2</v>
      </c>
      <c r="P217" s="198">
        <f t="shared" si="30"/>
        <v>3</v>
      </c>
    </row>
    <row r="218" spans="1:16" s="200" customFormat="1">
      <c r="A218" s="199"/>
      <c r="B218" s="201" t="s">
        <v>293</v>
      </c>
      <c r="C218" s="51"/>
      <c r="D218" s="191"/>
      <c r="E218" s="191"/>
      <c r="F218" s="192"/>
      <c r="G218" s="193"/>
      <c r="H218" s="194"/>
      <c r="I218" s="195"/>
      <c r="J218" s="194"/>
      <c r="K218" s="193"/>
      <c r="L218" s="196"/>
      <c r="M218" s="193"/>
      <c r="N218" s="194">
        <v>12</v>
      </c>
      <c r="O218" s="197">
        <f t="shared" si="29"/>
        <v>12</v>
      </c>
      <c r="P218" s="198">
        <f t="shared" si="30"/>
        <v>24</v>
      </c>
    </row>
    <row r="219" spans="1:16" s="200" customFormat="1">
      <c r="A219" s="199"/>
      <c r="B219" s="201" t="s">
        <v>294</v>
      </c>
      <c r="C219" s="51"/>
      <c r="D219" s="191"/>
      <c r="E219" s="191"/>
      <c r="F219" s="192"/>
      <c r="G219" s="193">
        <v>48</v>
      </c>
      <c r="H219" s="194"/>
      <c r="I219" s="195"/>
      <c r="J219" s="194"/>
      <c r="K219" s="193">
        <v>2</v>
      </c>
      <c r="L219" s="196"/>
      <c r="M219" s="193"/>
      <c r="N219" s="194"/>
      <c r="O219" s="197">
        <f t="shared" si="29"/>
        <v>50</v>
      </c>
      <c r="P219" s="198">
        <f t="shared" si="30"/>
        <v>14</v>
      </c>
    </row>
    <row r="220" spans="1:16" s="200" customFormat="1">
      <c r="A220" s="199"/>
      <c r="B220" s="201" t="s">
        <v>295</v>
      </c>
      <c r="C220" s="51"/>
      <c r="D220" s="191"/>
      <c r="E220" s="191"/>
      <c r="F220" s="192"/>
      <c r="G220" s="193">
        <v>4</v>
      </c>
      <c r="H220" s="194"/>
      <c r="I220" s="195"/>
      <c r="J220" s="194"/>
      <c r="K220" s="193">
        <v>2</v>
      </c>
      <c r="L220" s="196">
        <v>1</v>
      </c>
      <c r="M220" s="193"/>
      <c r="N220" s="194">
        <v>2</v>
      </c>
      <c r="O220" s="197">
        <f t="shared" si="29"/>
        <v>9</v>
      </c>
      <c r="P220" s="198">
        <f t="shared" si="30"/>
        <v>8</v>
      </c>
    </row>
    <row r="221" spans="1:16" s="200" customFormat="1">
      <c r="A221" s="199"/>
      <c r="B221" s="201" t="s">
        <v>296</v>
      </c>
      <c r="C221" s="51"/>
      <c r="D221" s="191"/>
      <c r="E221" s="191"/>
      <c r="F221" s="192"/>
      <c r="G221" s="193">
        <v>10</v>
      </c>
      <c r="H221" s="194"/>
      <c r="I221" s="195">
        <v>1</v>
      </c>
      <c r="J221" s="194"/>
      <c r="K221" s="193">
        <v>1</v>
      </c>
      <c r="L221" s="196"/>
      <c r="M221" s="193"/>
      <c r="N221" s="194"/>
      <c r="O221" s="197">
        <f t="shared" si="29"/>
        <v>12</v>
      </c>
      <c r="P221" s="198">
        <f t="shared" si="30"/>
        <v>4</v>
      </c>
    </row>
    <row r="222" spans="1:16" s="200" customFormat="1">
      <c r="A222" s="199"/>
      <c r="B222" s="201" t="s">
        <v>297</v>
      </c>
      <c r="C222" s="51"/>
      <c r="D222" s="191"/>
      <c r="E222" s="191"/>
      <c r="F222" s="192"/>
      <c r="G222" s="193">
        <v>30</v>
      </c>
      <c r="H222" s="194"/>
      <c r="I222" s="195">
        <v>3</v>
      </c>
      <c r="J222" s="194"/>
      <c r="K222" s="193">
        <v>2</v>
      </c>
      <c r="L222" s="196"/>
      <c r="M222" s="193"/>
      <c r="N222" s="194">
        <v>8</v>
      </c>
      <c r="O222" s="197">
        <f t="shared" si="29"/>
        <v>43</v>
      </c>
      <c r="P222" s="198">
        <f t="shared" si="30"/>
        <v>27</v>
      </c>
    </row>
    <row r="223" spans="1:16" s="200" customFormat="1">
      <c r="A223" s="199"/>
      <c r="B223" s="201" t="s">
        <v>298</v>
      </c>
      <c r="C223" s="51"/>
      <c r="D223" s="191"/>
      <c r="E223" s="191"/>
      <c r="F223" s="192"/>
      <c r="G223" s="193">
        <v>23</v>
      </c>
      <c r="H223" s="194"/>
      <c r="I223" s="195"/>
      <c r="J223" s="194"/>
      <c r="K223" s="193"/>
      <c r="L223" s="196"/>
      <c r="M223" s="193"/>
      <c r="N223" s="194">
        <v>2</v>
      </c>
      <c r="O223" s="197">
        <f t="shared" si="29"/>
        <v>25</v>
      </c>
      <c r="P223" s="198">
        <f t="shared" si="30"/>
        <v>9.75</v>
      </c>
    </row>
    <row r="224" spans="1:16" s="200" customFormat="1">
      <c r="A224" s="199"/>
      <c r="B224" s="201" t="s">
        <v>299</v>
      </c>
      <c r="C224" s="51"/>
      <c r="D224" s="191"/>
      <c r="E224" s="191"/>
      <c r="F224" s="192"/>
      <c r="G224" s="193"/>
      <c r="H224" s="194"/>
      <c r="I224" s="195"/>
      <c r="J224" s="194"/>
      <c r="K224" s="193"/>
      <c r="L224" s="196"/>
      <c r="M224" s="193"/>
      <c r="N224" s="194">
        <v>5</v>
      </c>
      <c r="O224" s="197">
        <f t="shared" si="29"/>
        <v>5</v>
      </c>
      <c r="P224" s="198">
        <f t="shared" si="30"/>
        <v>10</v>
      </c>
    </row>
    <row r="225" spans="1:16" s="200" customFormat="1">
      <c r="A225" s="199"/>
      <c r="B225" s="201" t="s">
        <v>300</v>
      </c>
      <c r="C225" s="51"/>
      <c r="D225" s="191"/>
      <c r="E225" s="191"/>
      <c r="F225" s="192"/>
      <c r="G225" s="193"/>
      <c r="H225" s="194"/>
      <c r="I225" s="195"/>
      <c r="J225" s="194"/>
      <c r="K225" s="193"/>
      <c r="L225" s="196"/>
      <c r="M225" s="193"/>
      <c r="N225" s="194">
        <v>66</v>
      </c>
      <c r="O225" s="197">
        <f t="shared" si="29"/>
        <v>66</v>
      </c>
      <c r="P225" s="198">
        <f t="shared" si="30"/>
        <v>132</v>
      </c>
    </row>
    <row r="226" spans="1:16" s="200" customFormat="1">
      <c r="A226" s="199"/>
      <c r="B226" s="201" t="s">
        <v>301</v>
      </c>
      <c r="C226" s="51"/>
      <c r="D226" s="191"/>
      <c r="E226" s="191"/>
      <c r="F226" s="192"/>
      <c r="G226" s="193">
        <v>70</v>
      </c>
      <c r="H226" s="194"/>
      <c r="I226" s="195"/>
      <c r="J226" s="194"/>
      <c r="K226" s="193"/>
      <c r="L226" s="196"/>
      <c r="M226" s="193"/>
      <c r="N226" s="194"/>
      <c r="O226" s="197">
        <f t="shared" si="29"/>
        <v>70</v>
      </c>
      <c r="P226" s="198">
        <f t="shared" si="30"/>
        <v>17.5</v>
      </c>
    </row>
    <row r="227" spans="1:16" s="200" customFormat="1">
      <c r="A227" s="199"/>
      <c r="B227" s="201" t="s">
        <v>302</v>
      </c>
      <c r="C227" s="51"/>
      <c r="D227" s="191"/>
      <c r="E227" s="191"/>
      <c r="F227" s="192"/>
      <c r="G227" s="193">
        <v>6</v>
      </c>
      <c r="H227" s="194"/>
      <c r="I227" s="195"/>
      <c r="J227" s="194"/>
      <c r="K227" s="193">
        <v>1</v>
      </c>
      <c r="L227" s="196"/>
      <c r="M227" s="193"/>
      <c r="N227" s="194">
        <v>1</v>
      </c>
      <c r="O227" s="197">
        <f t="shared" si="29"/>
        <v>8</v>
      </c>
      <c r="P227" s="198">
        <f t="shared" si="30"/>
        <v>4.5</v>
      </c>
    </row>
    <row r="228" spans="1:16" s="200" customFormat="1">
      <c r="A228" s="199"/>
      <c r="B228" s="201" t="s">
        <v>303</v>
      </c>
      <c r="C228" s="51"/>
      <c r="D228" s="191"/>
      <c r="E228" s="191"/>
      <c r="F228" s="192"/>
      <c r="G228" s="193">
        <v>20</v>
      </c>
      <c r="H228" s="194"/>
      <c r="I228" s="195"/>
      <c r="J228" s="194"/>
      <c r="K228" s="193"/>
      <c r="L228" s="196"/>
      <c r="M228" s="193"/>
      <c r="N228" s="194"/>
      <c r="O228" s="197">
        <f t="shared" si="29"/>
        <v>20</v>
      </c>
      <c r="P228" s="198">
        <f t="shared" si="30"/>
        <v>5</v>
      </c>
    </row>
    <row r="229" spans="1:16" s="200" customFormat="1">
      <c r="A229" s="199"/>
      <c r="B229" s="201" t="s">
        <v>304</v>
      </c>
      <c r="C229" s="51"/>
      <c r="D229" s="191"/>
      <c r="E229" s="191"/>
      <c r="F229" s="192"/>
      <c r="G229" s="193">
        <v>50</v>
      </c>
      <c r="H229" s="194"/>
      <c r="I229" s="195"/>
      <c r="J229" s="194"/>
      <c r="K229" s="193"/>
      <c r="L229" s="196"/>
      <c r="M229" s="193"/>
      <c r="N229" s="194">
        <v>1</v>
      </c>
      <c r="O229" s="197">
        <f t="shared" si="29"/>
        <v>51</v>
      </c>
      <c r="P229" s="198">
        <f t="shared" si="30"/>
        <v>14.5</v>
      </c>
    </row>
    <row r="230" spans="1:16" s="200" customFormat="1">
      <c r="A230" s="199"/>
      <c r="B230" s="201" t="s">
        <v>305</v>
      </c>
      <c r="C230" s="51"/>
      <c r="D230" s="191"/>
      <c r="E230" s="191"/>
      <c r="F230" s="192"/>
      <c r="G230" s="193">
        <v>8</v>
      </c>
      <c r="H230" s="194"/>
      <c r="I230" s="195">
        <v>1</v>
      </c>
      <c r="J230" s="194"/>
      <c r="K230" s="193">
        <v>1</v>
      </c>
      <c r="L230" s="196"/>
      <c r="M230" s="193"/>
      <c r="N230" s="194">
        <v>1</v>
      </c>
      <c r="O230" s="197">
        <f t="shared" si="29"/>
        <v>11</v>
      </c>
      <c r="P230" s="198">
        <f t="shared" si="30"/>
        <v>5.5</v>
      </c>
    </row>
    <row r="231" spans="1:16" s="200" customFormat="1">
      <c r="A231" s="199"/>
      <c r="B231" s="201" t="s">
        <v>306</v>
      </c>
      <c r="C231" s="51"/>
      <c r="D231" s="191"/>
      <c r="E231" s="191"/>
      <c r="F231" s="192"/>
      <c r="G231" s="193">
        <v>48</v>
      </c>
      <c r="H231" s="194"/>
      <c r="I231" s="195">
        <v>2</v>
      </c>
      <c r="J231" s="194"/>
      <c r="K231" s="193">
        <v>2</v>
      </c>
      <c r="L231" s="196"/>
      <c r="M231" s="193"/>
      <c r="N231" s="194">
        <v>3</v>
      </c>
      <c r="O231" s="197">
        <f t="shared" si="29"/>
        <v>55</v>
      </c>
      <c r="P231" s="198">
        <f t="shared" si="30"/>
        <v>21</v>
      </c>
    </row>
    <row r="232" spans="1:16" s="200" customFormat="1">
      <c r="A232" s="199"/>
      <c r="B232" s="201" t="s">
        <v>307</v>
      </c>
      <c r="C232" s="51"/>
      <c r="D232" s="191"/>
      <c r="E232" s="191"/>
      <c r="F232" s="192"/>
      <c r="G232" s="193">
        <v>48</v>
      </c>
      <c r="H232" s="194"/>
      <c r="I232" s="195">
        <v>6</v>
      </c>
      <c r="J232" s="194"/>
      <c r="K232" s="193">
        <v>5</v>
      </c>
      <c r="L232" s="196"/>
      <c r="M232" s="193"/>
      <c r="N232" s="194">
        <v>2</v>
      </c>
      <c r="O232" s="197">
        <f t="shared" si="29"/>
        <v>61</v>
      </c>
      <c r="P232" s="198">
        <f t="shared" si="30"/>
        <v>24</v>
      </c>
    </row>
    <row r="233" spans="1:16" s="200" customFormat="1">
      <c r="A233" s="199"/>
      <c r="B233" s="201" t="s">
        <v>308</v>
      </c>
      <c r="C233" s="51"/>
      <c r="D233" s="191"/>
      <c r="E233" s="191"/>
      <c r="F233" s="192"/>
      <c r="G233" s="193"/>
      <c r="H233" s="194"/>
      <c r="I233" s="195"/>
      <c r="J233" s="194"/>
      <c r="K233" s="193">
        <v>1</v>
      </c>
      <c r="L233" s="196"/>
      <c r="M233" s="193"/>
      <c r="N233" s="194">
        <v>8</v>
      </c>
      <c r="O233" s="197">
        <f t="shared" si="29"/>
        <v>9</v>
      </c>
      <c r="P233" s="198">
        <f t="shared" si="30"/>
        <v>17</v>
      </c>
    </row>
    <row r="234" spans="1:16" s="200" customFormat="1">
      <c r="A234" s="199"/>
      <c r="B234" s="201" t="s">
        <v>309</v>
      </c>
      <c r="C234" s="51"/>
      <c r="D234" s="191"/>
      <c r="E234" s="191"/>
      <c r="F234" s="192"/>
      <c r="G234" s="193">
        <v>119</v>
      </c>
      <c r="H234" s="194"/>
      <c r="I234" s="195"/>
      <c r="J234" s="194"/>
      <c r="K234" s="193">
        <v>9</v>
      </c>
      <c r="L234" s="196"/>
      <c r="M234" s="193"/>
      <c r="N234" s="194">
        <v>9</v>
      </c>
      <c r="O234" s="197">
        <f t="shared" si="29"/>
        <v>137</v>
      </c>
      <c r="P234" s="198">
        <f t="shared" si="30"/>
        <v>56.75</v>
      </c>
    </row>
    <row r="235" spans="1:16" s="200" customFormat="1">
      <c r="A235" s="199"/>
      <c r="B235" s="201" t="s">
        <v>310</v>
      </c>
      <c r="C235" s="51"/>
      <c r="D235" s="191"/>
      <c r="E235" s="191"/>
      <c r="F235" s="192"/>
      <c r="G235" s="193">
        <v>50</v>
      </c>
      <c r="H235" s="194"/>
      <c r="I235" s="195"/>
      <c r="J235" s="194"/>
      <c r="K235" s="193"/>
      <c r="L235" s="196"/>
      <c r="M235" s="193"/>
      <c r="N235" s="194"/>
      <c r="O235" s="197">
        <f t="shared" si="29"/>
        <v>50</v>
      </c>
      <c r="P235" s="198">
        <f t="shared" si="30"/>
        <v>12.5</v>
      </c>
    </row>
    <row r="236" spans="1:16" s="200" customFormat="1">
      <c r="A236" s="199"/>
      <c r="B236" s="201" t="s">
        <v>311</v>
      </c>
      <c r="C236" s="51"/>
      <c r="D236" s="191"/>
      <c r="E236" s="191"/>
      <c r="F236" s="192"/>
      <c r="G236" s="193">
        <v>149</v>
      </c>
      <c r="H236" s="194">
        <v>2</v>
      </c>
      <c r="I236" s="195">
        <v>45</v>
      </c>
      <c r="J236" s="194">
        <v>10</v>
      </c>
      <c r="K236" s="193">
        <v>5</v>
      </c>
      <c r="L236" s="196">
        <v>4</v>
      </c>
      <c r="M236" s="193"/>
      <c r="N236" s="194">
        <v>40</v>
      </c>
      <c r="O236" s="197">
        <f t="shared" si="29"/>
        <v>255</v>
      </c>
      <c r="P236" s="198">
        <f t="shared" si="30"/>
        <v>154.25</v>
      </c>
    </row>
    <row r="237" spans="1:16" s="200" customFormat="1">
      <c r="A237" s="199"/>
      <c r="B237" s="201" t="s">
        <v>312</v>
      </c>
      <c r="C237" s="51"/>
      <c r="D237" s="191"/>
      <c r="E237" s="191"/>
      <c r="F237" s="192"/>
      <c r="G237" s="193">
        <v>1</v>
      </c>
      <c r="H237" s="194"/>
      <c r="I237" s="195"/>
      <c r="J237" s="194"/>
      <c r="K237" s="193">
        <v>1</v>
      </c>
      <c r="L237" s="196"/>
      <c r="M237" s="193"/>
      <c r="N237" s="194">
        <v>4</v>
      </c>
      <c r="O237" s="197">
        <f t="shared" si="29"/>
        <v>6</v>
      </c>
      <c r="P237" s="198">
        <f t="shared" si="30"/>
        <v>9.25</v>
      </c>
    </row>
    <row r="238" spans="1:16" s="200" customFormat="1">
      <c r="A238" s="199"/>
      <c r="B238" s="201" t="s">
        <v>313</v>
      </c>
      <c r="C238" s="51"/>
      <c r="D238" s="191"/>
      <c r="E238" s="191"/>
      <c r="F238" s="192"/>
      <c r="G238" s="193">
        <v>40</v>
      </c>
      <c r="H238" s="194"/>
      <c r="I238" s="195"/>
      <c r="J238" s="194"/>
      <c r="K238" s="193"/>
      <c r="L238" s="196"/>
      <c r="M238" s="193"/>
      <c r="N238" s="194">
        <v>200</v>
      </c>
      <c r="O238" s="197">
        <f t="shared" si="29"/>
        <v>240</v>
      </c>
      <c r="P238" s="198">
        <f t="shared" si="30"/>
        <v>410</v>
      </c>
    </row>
    <row r="239" spans="1:16" s="200" customFormat="1">
      <c r="A239" s="199"/>
      <c r="B239" s="201" t="s">
        <v>314</v>
      </c>
      <c r="C239" s="51"/>
      <c r="D239" s="191"/>
      <c r="E239" s="191"/>
      <c r="F239" s="192"/>
      <c r="G239" s="193">
        <v>19</v>
      </c>
      <c r="H239" s="194"/>
      <c r="I239" s="195">
        <v>3</v>
      </c>
      <c r="J239" s="194"/>
      <c r="K239" s="193">
        <v>4</v>
      </c>
      <c r="L239" s="196"/>
      <c r="M239" s="193"/>
      <c r="N239" s="194">
        <v>1</v>
      </c>
      <c r="O239" s="197">
        <f t="shared" ref="O239:O284" si="31">SUM(F239:N239)</f>
        <v>27</v>
      </c>
      <c r="P239" s="198">
        <f t="shared" ref="P239:P284" si="32">(F239*$F$3)+(G239*$G$3)+(H239*$H$3)+(I239*$I$3)+(J239*$J$3)+(K239*$K$3)+(L239*$L$3)+(M239*$M$3)+(N239*$N$3)</f>
        <v>12.25</v>
      </c>
    </row>
    <row r="240" spans="1:16" s="200" customFormat="1">
      <c r="A240" s="199"/>
      <c r="B240" s="201" t="s">
        <v>315</v>
      </c>
      <c r="C240" s="51"/>
      <c r="D240" s="191"/>
      <c r="E240" s="191"/>
      <c r="F240" s="192"/>
      <c r="G240" s="193">
        <v>5</v>
      </c>
      <c r="H240" s="194"/>
      <c r="I240" s="195"/>
      <c r="J240" s="194"/>
      <c r="K240" s="193">
        <v>1</v>
      </c>
      <c r="L240" s="196"/>
      <c r="M240" s="193"/>
      <c r="N240" s="194">
        <v>2</v>
      </c>
      <c r="O240" s="197">
        <f t="shared" si="31"/>
        <v>8</v>
      </c>
      <c r="P240" s="198">
        <f t="shared" si="32"/>
        <v>6.25</v>
      </c>
    </row>
    <row r="241" spans="1:16" s="200" customFormat="1">
      <c r="A241" s="199"/>
      <c r="B241" s="201" t="s">
        <v>316</v>
      </c>
      <c r="C241" s="51"/>
      <c r="D241" s="191"/>
      <c r="E241" s="191"/>
      <c r="F241" s="192"/>
      <c r="G241" s="193"/>
      <c r="H241" s="194"/>
      <c r="I241" s="195"/>
      <c r="J241" s="194"/>
      <c r="K241" s="193"/>
      <c r="L241" s="196"/>
      <c r="M241" s="193"/>
      <c r="N241" s="194">
        <v>2</v>
      </c>
      <c r="O241" s="197">
        <f t="shared" si="31"/>
        <v>2</v>
      </c>
      <c r="P241" s="198">
        <f t="shared" si="32"/>
        <v>4</v>
      </c>
    </row>
    <row r="242" spans="1:16" s="200" customFormat="1">
      <c r="A242" s="199"/>
      <c r="B242" s="201" t="s">
        <v>317</v>
      </c>
      <c r="C242" s="51"/>
      <c r="D242" s="191"/>
      <c r="E242" s="191"/>
      <c r="F242" s="192"/>
      <c r="G242" s="193">
        <v>43</v>
      </c>
      <c r="H242" s="194"/>
      <c r="I242" s="195">
        <v>10</v>
      </c>
      <c r="J242" s="194"/>
      <c r="K242" s="193">
        <v>2</v>
      </c>
      <c r="L242" s="196"/>
      <c r="M242" s="193"/>
      <c r="N242" s="194">
        <v>5</v>
      </c>
      <c r="O242" s="197">
        <f t="shared" si="31"/>
        <v>60</v>
      </c>
      <c r="P242" s="198">
        <f t="shared" si="32"/>
        <v>27.75</v>
      </c>
    </row>
    <row r="243" spans="1:16" s="200" customFormat="1">
      <c r="A243" s="199"/>
      <c r="B243" s="201" t="s">
        <v>318</v>
      </c>
      <c r="C243" s="51"/>
      <c r="D243" s="191"/>
      <c r="E243" s="191"/>
      <c r="F243" s="192"/>
      <c r="G243" s="193">
        <v>50</v>
      </c>
      <c r="H243" s="194"/>
      <c r="I243" s="195"/>
      <c r="J243" s="194"/>
      <c r="K243" s="193"/>
      <c r="L243" s="196"/>
      <c r="M243" s="193"/>
      <c r="N243" s="194"/>
      <c r="O243" s="197">
        <f t="shared" si="31"/>
        <v>50</v>
      </c>
      <c r="P243" s="198">
        <f t="shared" si="32"/>
        <v>12.5</v>
      </c>
    </row>
    <row r="244" spans="1:16" s="200" customFormat="1">
      <c r="A244" s="199"/>
      <c r="B244" s="201" t="s">
        <v>319</v>
      </c>
      <c r="C244" s="51"/>
      <c r="D244" s="191"/>
      <c r="E244" s="191"/>
      <c r="F244" s="192"/>
      <c r="G244" s="193">
        <v>40</v>
      </c>
      <c r="H244" s="194"/>
      <c r="I244" s="195"/>
      <c r="J244" s="194"/>
      <c r="K244" s="193">
        <v>15</v>
      </c>
      <c r="L244" s="196"/>
      <c r="M244" s="193"/>
      <c r="N244" s="194">
        <v>2</v>
      </c>
      <c r="O244" s="197">
        <f t="shared" si="31"/>
        <v>57</v>
      </c>
      <c r="P244" s="198">
        <f t="shared" si="32"/>
        <v>29</v>
      </c>
    </row>
    <row r="245" spans="1:16" s="200" customFormat="1">
      <c r="A245" s="199"/>
      <c r="B245" s="201" t="s">
        <v>320</v>
      </c>
      <c r="C245" s="51"/>
      <c r="D245" s="191"/>
      <c r="E245" s="191"/>
      <c r="F245" s="192"/>
      <c r="G245" s="193">
        <v>39</v>
      </c>
      <c r="H245" s="194"/>
      <c r="I245" s="195">
        <v>1</v>
      </c>
      <c r="J245" s="194"/>
      <c r="K245" s="193">
        <v>55</v>
      </c>
      <c r="L245" s="196"/>
      <c r="M245" s="193"/>
      <c r="N245" s="194">
        <v>4</v>
      </c>
      <c r="O245" s="197">
        <f t="shared" si="31"/>
        <v>99</v>
      </c>
      <c r="P245" s="198">
        <f t="shared" si="32"/>
        <v>73.25</v>
      </c>
    </row>
    <row r="246" spans="1:16" s="200" customFormat="1">
      <c r="A246" s="199"/>
      <c r="B246" s="201" t="s">
        <v>321</v>
      </c>
      <c r="C246" s="51"/>
      <c r="D246" s="191"/>
      <c r="E246" s="191"/>
      <c r="F246" s="192"/>
      <c r="G246" s="193">
        <v>7</v>
      </c>
      <c r="H246" s="194"/>
      <c r="I246" s="195"/>
      <c r="J246" s="194"/>
      <c r="K246" s="193"/>
      <c r="L246" s="196"/>
      <c r="M246" s="193"/>
      <c r="N246" s="194"/>
      <c r="O246" s="197">
        <f t="shared" si="31"/>
        <v>7</v>
      </c>
      <c r="P246" s="198">
        <f t="shared" si="32"/>
        <v>1.75</v>
      </c>
    </row>
    <row r="247" spans="1:16" s="200" customFormat="1">
      <c r="A247" s="199"/>
      <c r="B247" s="201" t="s">
        <v>322</v>
      </c>
      <c r="C247" s="51"/>
      <c r="D247" s="191"/>
      <c r="E247" s="191"/>
      <c r="F247" s="192"/>
      <c r="G247" s="193">
        <v>42</v>
      </c>
      <c r="H247" s="194"/>
      <c r="I247" s="195"/>
      <c r="J247" s="194"/>
      <c r="K247" s="193">
        <v>3</v>
      </c>
      <c r="L247" s="196"/>
      <c r="M247" s="193"/>
      <c r="N247" s="194">
        <v>5</v>
      </c>
      <c r="O247" s="197">
        <f t="shared" si="31"/>
        <v>50</v>
      </c>
      <c r="P247" s="198">
        <f t="shared" si="32"/>
        <v>23.5</v>
      </c>
    </row>
    <row r="248" spans="1:16" s="200" customFormat="1">
      <c r="A248" s="199"/>
      <c r="B248" s="201" t="s">
        <v>323</v>
      </c>
      <c r="C248" s="51"/>
      <c r="D248" s="191"/>
      <c r="E248" s="191"/>
      <c r="F248" s="192"/>
      <c r="G248" s="193">
        <v>16</v>
      </c>
      <c r="H248" s="194"/>
      <c r="I248" s="195">
        <v>8</v>
      </c>
      <c r="J248" s="194"/>
      <c r="K248" s="193">
        <v>1</v>
      </c>
      <c r="L248" s="196"/>
      <c r="M248" s="193"/>
      <c r="N248" s="194"/>
      <c r="O248" s="197">
        <f t="shared" si="31"/>
        <v>25</v>
      </c>
      <c r="P248" s="198">
        <f t="shared" si="32"/>
        <v>9</v>
      </c>
    </row>
    <row r="249" spans="1:16" s="200" customFormat="1">
      <c r="A249" s="199"/>
      <c r="B249" s="201" t="s">
        <v>324</v>
      </c>
      <c r="C249" s="51"/>
      <c r="D249" s="191"/>
      <c r="E249" s="191"/>
      <c r="F249" s="192"/>
      <c r="G249" s="193">
        <v>52</v>
      </c>
      <c r="H249" s="194"/>
      <c r="I249" s="195"/>
      <c r="J249" s="194"/>
      <c r="K249" s="193"/>
      <c r="L249" s="196"/>
      <c r="M249" s="193"/>
      <c r="N249" s="194"/>
      <c r="O249" s="197">
        <f t="shared" si="31"/>
        <v>52</v>
      </c>
      <c r="P249" s="198">
        <f t="shared" si="32"/>
        <v>13</v>
      </c>
    </row>
    <row r="250" spans="1:16" s="200" customFormat="1">
      <c r="A250" s="199"/>
      <c r="B250" s="201" t="s">
        <v>325</v>
      </c>
      <c r="C250" s="51"/>
      <c r="D250" s="191"/>
      <c r="E250" s="191"/>
      <c r="F250" s="192"/>
      <c r="G250" s="193">
        <v>48</v>
      </c>
      <c r="H250" s="194"/>
      <c r="I250" s="195">
        <v>1</v>
      </c>
      <c r="J250" s="194"/>
      <c r="K250" s="193"/>
      <c r="L250" s="196"/>
      <c r="M250" s="193"/>
      <c r="N250" s="194">
        <v>1</v>
      </c>
      <c r="O250" s="197">
        <f t="shared" si="31"/>
        <v>50</v>
      </c>
      <c r="P250" s="198">
        <f t="shared" si="32"/>
        <v>14.5</v>
      </c>
    </row>
    <row r="251" spans="1:16" s="200" customFormat="1">
      <c r="A251" s="199"/>
      <c r="B251" s="201" t="s">
        <v>326</v>
      </c>
      <c r="C251" s="51"/>
      <c r="D251" s="191"/>
      <c r="E251" s="191"/>
      <c r="F251" s="192"/>
      <c r="G251" s="193">
        <v>23</v>
      </c>
      <c r="H251" s="194"/>
      <c r="I251" s="195"/>
      <c r="J251" s="194"/>
      <c r="K251" s="193">
        <v>2</v>
      </c>
      <c r="L251" s="196"/>
      <c r="M251" s="193"/>
      <c r="N251" s="194">
        <v>2</v>
      </c>
      <c r="O251" s="197">
        <f t="shared" si="31"/>
        <v>27</v>
      </c>
      <c r="P251" s="198">
        <f t="shared" si="32"/>
        <v>11.75</v>
      </c>
    </row>
    <row r="252" spans="1:16" s="200" customFormat="1">
      <c r="A252" s="199"/>
      <c r="B252" s="201" t="s">
        <v>327</v>
      </c>
      <c r="C252" s="51"/>
      <c r="D252" s="191"/>
      <c r="E252" s="191"/>
      <c r="F252" s="192"/>
      <c r="G252" s="193"/>
      <c r="H252" s="194"/>
      <c r="I252" s="195"/>
      <c r="J252" s="194"/>
      <c r="K252" s="193"/>
      <c r="L252" s="196"/>
      <c r="M252" s="193"/>
      <c r="N252" s="194">
        <v>18</v>
      </c>
      <c r="O252" s="197">
        <f t="shared" si="31"/>
        <v>18</v>
      </c>
      <c r="P252" s="198">
        <f t="shared" si="32"/>
        <v>36</v>
      </c>
    </row>
    <row r="253" spans="1:16" s="200" customFormat="1">
      <c r="A253" s="199"/>
      <c r="B253" s="201" t="s">
        <v>328</v>
      </c>
      <c r="C253" s="51"/>
      <c r="D253" s="191"/>
      <c r="E253" s="191"/>
      <c r="F253" s="192"/>
      <c r="G253" s="193">
        <v>78</v>
      </c>
      <c r="H253" s="194"/>
      <c r="I253" s="195">
        <v>17</v>
      </c>
      <c r="J253" s="194">
        <v>1</v>
      </c>
      <c r="K253" s="193">
        <v>1</v>
      </c>
      <c r="L253" s="196">
        <v>1</v>
      </c>
      <c r="M253" s="193"/>
      <c r="N253" s="194">
        <v>1</v>
      </c>
      <c r="O253" s="197">
        <f t="shared" si="31"/>
        <v>99</v>
      </c>
      <c r="P253" s="198">
        <f t="shared" si="32"/>
        <v>32.5</v>
      </c>
    </row>
    <row r="254" spans="1:16" s="200" customFormat="1">
      <c r="A254" s="199"/>
      <c r="B254" s="201" t="s">
        <v>329</v>
      </c>
      <c r="C254" s="51"/>
      <c r="D254" s="191"/>
      <c r="E254" s="191"/>
      <c r="F254" s="192"/>
      <c r="G254" s="193">
        <v>56</v>
      </c>
      <c r="H254" s="194"/>
      <c r="I254" s="195"/>
      <c r="J254" s="194"/>
      <c r="K254" s="193"/>
      <c r="L254" s="196">
        <v>1</v>
      </c>
      <c r="M254" s="193"/>
      <c r="N254" s="194"/>
      <c r="O254" s="197">
        <f t="shared" si="31"/>
        <v>57</v>
      </c>
      <c r="P254" s="198">
        <f t="shared" si="32"/>
        <v>15</v>
      </c>
    </row>
    <row r="255" spans="1:16" s="200" customFormat="1">
      <c r="A255" s="199"/>
      <c r="B255" s="201" t="s">
        <v>330</v>
      </c>
      <c r="C255" s="51"/>
      <c r="D255" s="191"/>
      <c r="E255" s="191"/>
      <c r="F255" s="192"/>
      <c r="G255" s="193">
        <v>49</v>
      </c>
      <c r="H255" s="194"/>
      <c r="I255" s="195"/>
      <c r="J255" s="194"/>
      <c r="K255" s="193">
        <v>1</v>
      </c>
      <c r="L255" s="196"/>
      <c r="M255" s="193"/>
      <c r="N255" s="194"/>
      <c r="O255" s="197">
        <f t="shared" si="31"/>
        <v>50</v>
      </c>
      <c r="P255" s="198">
        <f t="shared" si="32"/>
        <v>13.25</v>
      </c>
    </row>
    <row r="256" spans="1:16" s="200" customFormat="1">
      <c r="A256" s="199"/>
      <c r="B256" s="201" t="s">
        <v>331</v>
      </c>
      <c r="C256" s="51"/>
      <c r="D256" s="191"/>
      <c r="E256" s="191"/>
      <c r="F256" s="192"/>
      <c r="G256" s="193">
        <v>14</v>
      </c>
      <c r="H256" s="194"/>
      <c r="I256" s="195"/>
      <c r="J256" s="194"/>
      <c r="K256" s="193">
        <v>2</v>
      </c>
      <c r="L256" s="196"/>
      <c r="M256" s="193"/>
      <c r="N256" s="194"/>
      <c r="O256" s="197">
        <f t="shared" si="31"/>
        <v>16</v>
      </c>
      <c r="P256" s="198">
        <f t="shared" si="32"/>
        <v>5.5</v>
      </c>
    </row>
    <row r="257" spans="1:16" s="200" customFormat="1">
      <c r="A257" s="199"/>
      <c r="B257" s="201" t="s">
        <v>332</v>
      </c>
      <c r="C257" s="51"/>
      <c r="D257" s="191"/>
      <c r="E257" s="191"/>
      <c r="F257" s="192"/>
      <c r="G257" s="193">
        <v>20</v>
      </c>
      <c r="H257" s="194"/>
      <c r="I257" s="195"/>
      <c r="J257" s="194"/>
      <c r="K257" s="193">
        <v>5</v>
      </c>
      <c r="L257" s="196"/>
      <c r="M257" s="193"/>
      <c r="N257" s="194"/>
      <c r="O257" s="197">
        <f t="shared" si="31"/>
        <v>25</v>
      </c>
      <c r="P257" s="198">
        <f t="shared" si="32"/>
        <v>10</v>
      </c>
    </row>
    <row r="258" spans="1:16" s="200" customFormat="1">
      <c r="A258" s="199"/>
      <c r="B258" s="201" t="s">
        <v>333</v>
      </c>
      <c r="C258" s="51"/>
      <c r="D258" s="191"/>
      <c r="E258" s="191"/>
      <c r="F258" s="192"/>
      <c r="G258" s="193">
        <v>60</v>
      </c>
      <c r="H258" s="194"/>
      <c r="I258" s="195"/>
      <c r="J258" s="194"/>
      <c r="K258" s="193">
        <v>5</v>
      </c>
      <c r="L258" s="196"/>
      <c r="M258" s="193"/>
      <c r="N258" s="194"/>
      <c r="O258" s="197">
        <f t="shared" si="31"/>
        <v>65</v>
      </c>
      <c r="P258" s="198">
        <f t="shared" si="32"/>
        <v>20</v>
      </c>
    </row>
    <row r="259" spans="1:16" s="200" customFormat="1">
      <c r="A259" s="199"/>
      <c r="B259" s="201" t="s">
        <v>334</v>
      </c>
      <c r="C259" s="51"/>
      <c r="D259" s="191"/>
      <c r="E259" s="191"/>
      <c r="F259" s="192"/>
      <c r="G259" s="193">
        <v>1</v>
      </c>
      <c r="H259" s="194">
        <v>2</v>
      </c>
      <c r="I259" s="195"/>
      <c r="J259" s="194"/>
      <c r="K259" s="193"/>
      <c r="L259" s="196">
        <v>7</v>
      </c>
      <c r="M259" s="193"/>
      <c r="N259" s="194">
        <v>2</v>
      </c>
      <c r="O259" s="197">
        <f t="shared" si="31"/>
        <v>12</v>
      </c>
      <c r="P259" s="198">
        <f t="shared" si="32"/>
        <v>11.75</v>
      </c>
    </row>
    <row r="260" spans="1:16" s="200" customFormat="1">
      <c r="A260" s="199"/>
      <c r="B260" s="201" t="s">
        <v>335</v>
      </c>
      <c r="C260" s="51"/>
      <c r="D260" s="191"/>
      <c r="E260" s="191"/>
      <c r="F260" s="192"/>
      <c r="G260" s="193"/>
      <c r="H260" s="194"/>
      <c r="I260" s="195"/>
      <c r="J260" s="194"/>
      <c r="K260" s="193"/>
      <c r="L260" s="196"/>
      <c r="M260" s="193"/>
      <c r="N260" s="194">
        <v>24</v>
      </c>
      <c r="O260" s="197">
        <f t="shared" si="31"/>
        <v>24</v>
      </c>
      <c r="P260" s="198">
        <f t="shared" si="32"/>
        <v>48</v>
      </c>
    </row>
    <row r="261" spans="1:16" s="200" customFormat="1">
      <c r="A261" s="199"/>
      <c r="B261" s="201" t="s">
        <v>336</v>
      </c>
      <c r="C261" s="51"/>
      <c r="D261" s="191"/>
      <c r="E261" s="191"/>
      <c r="F261" s="192"/>
      <c r="G261" s="193"/>
      <c r="H261" s="194"/>
      <c r="I261" s="195"/>
      <c r="J261" s="194"/>
      <c r="K261" s="193"/>
      <c r="L261" s="196"/>
      <c r="M261" s="193"/>
      <c r="N261" s="194">
        <v>52</v>
      </c>
      <c r="O261" s="197">
        <f t="shared" si="31"/>
        <v>52</v>
      </c>
      <c r="P261" s="198">
        <f t="shared" si="32"/>
        <v>104</v>
      </c>
    </row>
    <row r="262" spans="1:16" s="200" customFormat="1">
      <c r="A262" s="199"/>
      <c r="B262" s="201" t="s">
        <v>337</v>
      </c>
      <c r="C262" s="51"/>
      <c r="D262" s="191"/>
      <c r="E262" s="191"/>
      <c r="F262" s="192"/>
      <c r="G262" s="193">
        <v>42</v>
      </c>
      <c r="H262" s="194"/>
      <c r="I262" s="195"/>
      <c r="J262" s="194"/>
      <c r="K262" s="193">
        <v>3</v>
      </c>
      <c r="L262" s="196">
        <v>5</v>
      </c>
      <c r="M262" s="193"/>
      <c r="N262" s="194"/>
      <c r="O262" s="197">
        <f t="shared" si="31"/>
        <v>50</v>
      </c>
      <c r="P262" s="198">
        <f t="shared" si="32"/>
        <v>18.5</v>
      </c>
    </row>
    <row r="263" spans="1:16" s="200" customFormat="1">
      <c r="A263" s="199"/>
      <c r="B263" s="201" t="s">
        <v>338</v>
      </c>
      <c r="C263" s="51"/>
      <c r="D263" s="191"/>
      <c r="E263" s="191"/>
      <c r="F263" s="192"/>
      <c r="G263" s="193">
        <v>10</v>
      </c>
      <c r="H263" s="194"/>
      <c r="I263" s="195"/>
      <c r="J263" s="194"/>
      <c r="K263" s="193"/>
      <c r="L263" s="196"/>
      <c r="M263" s="193"/>
      <c r="N263" s="194">
        <v>3</v>
      </c>
      <c r="O263" s="197">
        <f t="shared" si="31"/>
        <v>13</v>
      </c>
      <c r="P263" s="198">
        <f t="shared" si="32"/>
        <v>8.5</v>
      </c>
    </row>
    <row r="264" spans="1:16" s="200" customFormat="1">
      <c r="A264" s="199"/>
      <c r="B264" s="201" t="s">
        <v>339</v>
      </c>
      <c r="C264" s="51"/>
      <c r="D264" s="191"/>
      <c r="E264" s="191"/>
      <c r="F264" s="192"/>
      <c r="G264" s="193"/>
      <c r="H264" s="194"/>
      <c r="I264" s="195"/>
      <c r="J264" s="194"/>
      <c r="K264" s="193"/>
      <c r="L264" s="196"/>
      <c r="M264" s="193"/>
      <c r="N264" s="194">
        <v>1</v>
      </c>
      <c r="O264" s="197">
        <f t="shared" si="31"/>
        <v>1</v>
      </c>
      <c r="P264" s="198">
        <f t="shared" si="32"/>
        <v>2</v>
      </c>
    </row>
    <row r="265" spans="1:16" s="200" customFormat="1">
      <c r="A265" s="199"/>
      <c r="B265" s="201" t="s">
        <v>340</v>
      </c>
      <c r="C265" s="51"/>
      <c r="D265" s="191"/>
      <c r="E265" s="191"/>
      <c r="F265" s="192"/>
      <c r="G265" s="193">
        <v>60</v>
      </c>
      <c r="H265" s="194"/>
      <c r="I265" s="195"/>
      <c r="J265" s="194"/>
      <c r="K265" s="193"/>
      <c r="L265" s="196"/>
      <c r="M265" s="193"/>
      <c r="N265" s="194"/>
      <c r="O265" s="197">
        <f t="shared" ref="O265:O268" si="33">SUM(F265:N265)</f>
        <v>60</v>
      </c>
      <c r="P265" s="198">
        <f t="shared" ref="P265:P268" si="34">(F265*$F$3)+(G265*$G$3)+(H265*$H$3)+(I265*$I$3)+(J265*$J$3)+(K265*$K$3)+(L265*$L$3)+(M265*$M$3)+(N265*$N$3)</f>
        <v>15</v>
      </c>
    </row>
    <row r="266" spans="1:16" s="200" customFormat="1">
      <c r="A266" s="199"/>
      <c r="B266" s="201" t="s">
        <v>341</v>
      </c>
      <c r="C266" s="51"/>
      <c r="D266" s="191"/>
      <c r="E266" s="191"/>
      <c r="F266" s="192"/>
      <c r="G266" s="193">
        <v>3</v>
      </c>
      <c r="H266" s="194"/>
      <c r="I266" s="195">
        <v>3</v>
      </c>
      <c r="J266" s="194"/>
      <c r="K266" s="193"/>
      <c r="L266" s="196"/>
      <c r="M266" s="193"/>
      <c r="N266" s="194"/>
      <c r="O266" s="197">
        <f t="shared" si="33"/>
        <v>6</v>
      </c>
      <c r="P266" s="198">
        <f t="shared" si="34"/>
        <v>2.25</v>
      </c>
    </row>
    <row r="267" spans="1:16" s="200" customFormat="1">
      <c r="A267" s="199"/>
      <c r="B267" s="201" t="s">
        <v>342</v>
      </c>
      <c r="C267" s="51"/>
      <c r="D267" s="191"/>
      <c r="E267" s="191"/>
      <c r="F267" s="192"/>
      <c r="G267" s="193"/>
      <c r="H267" s="194"/>
      <c r="I267" s="195"/>
      <c r="J267" s="194"/>
      <c r="K267" s="193"/>
      <c r="L267" s="196"/>
      <c r="M267" s="193"/>
      <c r="N267" s="194">
        <v>2</v>
      </c>
      <c r="O267" s="197">
        <f t="shared" si="33"/>
        <v>2</v>
      </c>
      <c r="P267" s="198">
        <f t="shared" si="34"/>
        <v>4</v>
      </c>
    </row>
    <row r="268" spans="1:16" s="200" customFormat="1">
      <c r="A268" s="199"/>
      <c r="B268" s="201" t="s">
        <v>343</v>
      </c>
      <c r="C268" s="51"/>
      <c r="D268" s="191"/>
      <c r="E268" s="191"/>
      <c r="F268" s="192"/>
      <c r="G268" s="193">
        <v>22</v>
      </c>
      <c r="H268" s="194"/>
      <c r="I268" s="195">
        <v>12</v>
      </c>
      <c r="J268" s="194"/>
      <c r="K268" s="193">
        <v>4</v>
      </c>
      <c r="L268" s="196"/>
      <c r="M268" s="193"/>
      <c r="N268" s="194">
        <v>8</v>
      </c>
      <c r="O268" s="197">
        <f t="shared" si="33"/>
        <v>46</v>
      </c>
      <c r="P268" s="198">
        <f t="shared" si="34"/>
        <v>31.5</v>
      </c>
    </row>
    <row r="269" spans="1:16" s="200" customFormat="1">
      <c r="A269" s="199"/>
      <c r="B269" s="201" t="s">
        <v>344</v>
      </c>
      <c r="C269" s="51"/>
      <c r="D269" s="191"/>
      <c r="E269" s="191"/>
      <c r="F269" s="192"/>
      <c r="G269" s="193">
        <v>27</v>
      </c>
      <c r="H269" s="194"/>
      <c r="I269" s="195"/>
      <c r="J269" s="194"/>
      <c r="K269" s="193"/>
      <c r="L269" s="196"/>
      <c r="M269" s="193"/>
      <c r="N269" s="194"/>
      <c r="O269" s="197">
        <f t="shared" si="31"/>
        <v>27</v>
      </c>
      <c r="P269" s="198">
        <f t="shared" si="32"/>
        <v>6.75</v>
      </c>
    </row>
    <row r="270" spans="1:16" s="200" customFormat="1">
      <c r="A270" s="199"/>
      <c r="B270" s="201" t="s">
        <v>345</v>
      </c>
      <c r="C270" s="51"/>
      <c r="D270" s="191"/>
      <c r="E270" s="191"/>
      <c r="F270" s="192"/>
      <c r="G270" s="193">
        <v>2</v>
      </c>
      <c r="H270" s="194"/>
      <c r="I270" s="195">
        <v>2</v>
      </c>
      <c r="J270" s="194"/>
      <c r="K270" s="193">
        <v>2</v>
      </c>
      <c r="L270" s="196"/>
      <c r="M270" s="193"/>
      <c r="N270" s="194">
        <v>17</v>
      </c>
      <c r="O270" s="197">
        <f t="shared" si="31"/>
        <v>23</v>
      </c>
      <c r="P270" s="198">
        <f t="shared" si="32"/>
        <v>37.5</v>
      </c>
    </row>
    <row r="271" spans="1:16" s="200" customFormat="1">
      <c r="A271" s="199"/>
      <c r="B271" s="201" t="s">
        <v>346</v>
      </c>
      <c r="C271" s="51"/>
      <c r="D271" s="191"/>
      <c r="E271" s="191"/>
      <c r="F271" s="192"/>
      <c r="G271" s="193"/>
      <c r="H271" s="194"/>
      <c r="I271" s="195"/>
      <c r="J271" s="194"/>
      <c r="K271" s="193"/>
      <c r="L271" s="196"/>
      <c r="M271" s="193"/>
      <c r="N271" s="194">
        <v>10</v>
      </c>
      <c r="O271" s="197">
        <f t="shared" si="31"/>
        <v>10</v>
      </c>
      <c r="P271" s="198">
        <f t="shared" si="32"/>
        <v>20</v>
      </c>
    </row>
    <row r="272" spans="1:16" s="200" customFormat="1">
      <c r="A272" s="199"/>
      <c r="B272" s="201" t="s">
        <v>347</v>
      </c>
      <c r="C272" s="51"/>
      <c r="D272" s="191"/>
      <c r="E272" s="191"/>
      <c r="F272" s="192"/>
      <c r="G272" s="193">
        <v>10</v>
      </c>
      <c r="H272" s="194"/>
      <c r="I272" s="195"/>
      <c r="J272" s="194"/>
      <c r="K272" s="193"/>
      <c r="L272" s="196"/>
      <c r="M272" s="193"/>
      <c r="N272" s="194"/>
      <c r="O272" s="197">
        <f t="shared" si="31"/>
        <v>10</v>
      </c>
      <c r="P272" s="198">
        <f t="shared" si="32"/>
        <v>2.5</v>
      </c>
    </row>
    <row r="273" spans="1:16" s="200" customFormat="1">
      <c r="A273" s="199"/>
      <c r="B273" s="201" t="s">
        <v>348</v>
      </c>
      <c r="C273" s="51"/>
      <c r="D273" s="191"/>
      <c r="E273" s="191"/>
      <c r="F273" s="192"/>
      <c r="G273" s="193">
        <v>24</v>
      </c>
      <c r="H273" s="194"/>
      <c r="I273" s="195">
        <v>15</v>
      </c>
      <c r="J273" s="194"/>
      <c r="K273" s="193">
        <v>7</v>
      </c>
      <c r="L273" s="196"/>
      <c r="M273" s="193"/>
      <c r="N273" s="194">
        <v>5</v>
      </c>
      <c r="O273" s="197">
        <f t="shared" si="31"/>
        <v>51</v>
      </c>
      <c r="P273" s="198">
        <f t="shared" si="32"/>
        <v>30.5</v>
      </c>
    </row>
    <row r="274" spans="1:16" s="200" customFormat="1">
      <c r="A274" s="199"/>
      <c r="B274" s="201" t="s">
        <v>349</v>
      </c>
      <c r="C274" s="51"/>
      <c r="D274" s="191"/>
      <c r="E274" s="191"/>
      <c r="F274" s="192"/>
      <c r="G274" s="193"/>
      <c r="H274" s="194"/>
      <c r="I274" s="195"/>
      <c r="J274" s="194"/>
      <c r="K274" s="193">
        <v>50</v>
      </c>
      <c r="L274" s="196"/>
      <c r="M274" s="193"/>
      <c r="N274" s="194"/>
      <c r="O274" s="197">
        <f t="shared" si="31"/>
        <v>50</v>
      </c>
      <c r="P274" s="198">
        <f t="shared" si="32"/>
        <v>50</v>
      </c>
    </row>
    <row r="275" spans="1:16" s="200" customFormat="1">
      <c r="A275" s="199"/>
      <c r="B275" s="201" t="s">
        <v>350</v>
      </c>
      <c r="C275" s="51"/>
      <c r="D275" s="191"/>
      <c r="E275" s="191"/>
      <c r="F275" s="192"/>
      <c r="G275" s="193">
        <v>28</v>
      </c>
      <c r="H275" s="194">
        <v>1</v>
      </c>
      <c r="I275" s="195">
        <v>5</v>
      </c>
      <c r="J275" s="194"/>
      <c r="K275" s="193"/>
      <c r="L275" s="196"/>
      <c r="M275" s="193"/>
      <c r="N275" s="194">
        <v>3</v>
      </c>
      <c r="O275" s="197">
        <f t="shared" si="31"/>
        <v>37</v>
      </c>
      <c r="P275" s="198">
        <f t="shared" si="32"/>
        <v>15.75</v>
      </c>
    </row>
    <row r="276" spans="1:16" s="200" customFormat="1">
      <c r="A276" s="199"/>
      <c r="B276" s="201" t="s">
        <v>295</v>
      </c>
      <c r="C276" s="51"/>
      <c r="D276" s="191"/>
      <c r="E276" s="191"/>
      <c r="F276" s="192"/>
      <c r="G276" s="193">
        <v>5</v>
      </c>
      <c r="H276" s="194"/>
      <c r="I276" s="195"/>
      <c r="J276" s="194"/>
      <c r="K276" s="193">
        <v>2</v>
      </c>
      <c r="L276" s="196">
        <v>2</v>
      </c>
      <c r="M276" s="193"/>
      <c r="N276" s="194">
        <v>2</v>
      </c>
      <c r="O276" s="197">
        <f t="shared" si="31"/>
        <v>11</v>
      </c>
      <c r="P276" s="198">
        <f t="shared" si="32"/>
        <v>9.25</v>
      </c>
    </row>
    <row r="277" spans="1:16" s="200" customFormat="1">
      <c r="A277" s="199"/>
      <c r="B277" s="201" t="s">
        <v>351</v>
      </c>
      <c r="C277" s="51"/>
      <c r="D277" s="191"/>
      <c r="E277" s="191"/>
      <c r="F277" s="192"/>
      <c r="G277" s="193">
        <v>4</v>
      </c>
      <c r="H277" s="194"/>
      <c r="I277" s="195">
        <v>1</v>
      </c>
      <c r="J277" s="194"/>
      <c r="K277" s="193">
        <v>1</v>
      </c>
      <c r="L277" s="196"/>
      <c r="M277" s="193"/>
      <c r="N277" s="194"/>
      <c r="O277" s="197">
        <f t="shared" si="31"/>
        <v>6</v>
      </c>
      <c r="P277" s="198">
        <f t="shared" si="32"/>
        <v>2.5</v>
      </c>
    </row>
    <row r="278" spans="1:16" s="200" customFormat="1">
      <c r="A278" s="199"/>
      <c r="B278" s="201" t="s">
        <v>352</v>
      </c>
      <c r="C278" s="51"/>
      <c r="D278" s="191"/>
      <c r="E278" s="191"/>
      <c r="F278" s="192"/>
      <c r="G278" s="193">
        <v>5</v>
      </c>
      <c r="H278" s="194"/>
      <c r="I278" s="195">
        <v>2</v>
      </c>
      <c r="J278" s="194"/>
      <c r="K278" s="193"/>
      <c r="L278" s="196"/>
      <c r="M278" s="193"/>
      <c r="N278" s="194"/>
      <c r="O278" s="197">
        <f t="shared" si="31"/>
        <v>7</v>
      </c>
      <c r="P278" s="198">
        <f t="shared" si="32"/>
        <v>2.25</v>
      </c>
    </row>
    <row r="279" spans="1:16" s="200" customFormat="1">
      <c r="A279" s="199"/>
      <c r="B279" s="201" t="s">
        <v>353</v>
      </c>
      <c r="C279" s="51"/>
      <c r="D279" s="191"/>
      <c r="E279" s="191"/>
      <c r="F279" s="192"/>
      <c r="G279" s="193">
        <v>11</v>
      </c>
      <c r="H279" s="194"/>
      <c r="I279" s="195"/>
      <c r="J279" s="194"/>
      <c r="K279" s="193"/>
      <c r="L279" s="196"/>
      <c r="M279" s="193"/>
      <c r="N279" s="194">
        <v>3</v>
      </c>
      <c r="O279" s="197">
        <f t="shared" si="31"/>
        <v>14</v>
      </c>
      <c r="P279" s="198">
        <f t="shared" si="32"/>
        <v>8.75</v>
      </c>
    </row>
    <row r="280" spans="1:16" s="200" customFormat="1">
      <c r="A280" s="199"/>
      <c r="B280" s="201" t="s">
        <v>354</v>
      </c>
      <c r="C280" s="51"/>
      <c r="D280" s="191"/>
      <c r="E280" s="191"/>
      <c r="F280" s="192"/>
      <c r="G280" s="193">
        <v>34</v>
      </c>
      <c r="H280" s="194"/>
      <c r="I280" s="195">
        <v>6</v>
      </c>
      <c r="J280" s="194"/>
      <c r="K280" s="193">
        <v>4</v>
      </c>
      <c r="L280" s="196">
        <v>2</v>
      </c>
      <c r="M280" s="193"/>
      <c r="N280" s="194">
        <v>4</v>
      </c>
      <c r="O280" s="197">
        <f t="shared" si="31"/>
        <v>50</v>
      </c>
      <c r="P280" s="198">
        <f t="shared" si="32"/>
        <v>25.5</v>
      </c>
    </row>
    <row r="281" spans="1:16" s="200" customFormat="1">
      <c r="A281" s="199"/>
      <c r="B281" s="201" t="s">
        <v>355</v>
      </c>
      <c r="C281" s="51"/>
      <c r="D281" s="191"/>
      <c r="E281" s="191"/>
      <c r="F281" s="192"/>
      <c r="G281" s="193">
        <v>40</v>
      </c>
      <c r="H281" s="194"/>
      <c r="I281" s="195">
        <v>9</v>
      </c>
      <c r="J281" s="194"/>
      <c r="K281" s="193">
        <v>1</v>
      </c>
      <c r="L281" s="196"/>
      <c r="M281" s="193"/>
      <c r="N281" s="194"/>
      <c r="O281" s="197">
        <f t="shared" si="31"/>
        <v>50</v>
      </c>
      <c r="P281" s="198">
        <f t="shared" si="32"/>
        <v>15.5</v>
      </c>
    </row>
    <row r="282" spans="1:16" s="200" customFormat="1">
      <c r="A282" s="199"/>
      <c r="B282" s="201" t="s">
        <v>356</v>
      </c>
      <c r="C282" s="51"/>
      <c r="D282" s="191"/>
      <c r="E282" s="191"/>
      <c r="F282" s="192"/>
      <c r="G282" s="193"/>
      <c r="H282" s="194"/>
      <c r="I282" s="195"/>
      <c r="J282" s="194"/>
      <c r="K282" s="193"/>
      <c r="L282" s="196"/>
      <c r="M282" s="193"/>
      <c r="N282" s="194">
        <v>111</v>
      </c>
      <c r="O282" s="197">
        <f t="shared" si="31"/>
        <v>111</v>
      </c>
      <c r="P282" s="198">
        <f t="shared" si="32"/>
        <v>222</v>
      </c>
    </row>
    <row r="283" spans="1:16" s="200" customFormat="1">
      <c r="A283" s="199"/>
      <c r="B283" s="201" t="s">
        <v>357</v>
      </c>
      <c r="C283" s="51"/>
      <c r="D283" s="191"/>
      <c r="E283" s="191"/>
      <c r="F283" s="192"/>
      <c r="G283" s="193"/>
      <c r="H283" s="194"/>
      <c r="I283" s="195"/>
      <c r="J283" s="194"/>
      <c r="K283" s="193"/>
      <c r="L283" s="196"/>
      <c r="M283" s="193"/>
      <c r="N283" s="194">
        <v>14</v>
      </c>
      <c r="O283" s="197">
        <f t="shared" si="31"/>
        <v>14</v>
      </c>
      <c r="P283" s="198">
        <f t="shared" si="32"/>
        <v>28</v>
      </c>
    </row>
    <row r="284" spans="1:16" s="200" customFormat="1">
      <c r="A284" s="199"/>
      <c r="B284" s="201"/>
      <c r="C284" s="51"/>
      <c r="D284" s="191"/>
      <c r="E284" s="191"/>
      <c r="F284" s="192"/>
      <c r="G284" s="193"/>
      <c r="H284" s="194"/>
      <c r="I284" s="195"/>
      <c r="J284" s="194"/>
      <c r="K284" s="193"/>
      <c r="L284" s="196"/>
      <c r="M284" s="193"/>
      <c r="N284" s="194"/>
      <c r="O284" s="197">
        <f t="shared" si="31"/>
        <v>0</v>
      </c>
      <c r="P284" s="198">
        <f t="shared" si="32"/>
        <v>0</v>
      </c>
    </row>
    <row r="285" spans="1:16" s="200" customFormat="1">
      <c r="A285" s="199"/>
      <c r="B285" s="201"/>
      <c r="C285" s="51"/>
      <c r="D285" s="191"/>
      <c r="E285" s="191"/>
      <c r="F285" s="192"/>
      <c r="G285" s="193"/>
      <c r="H285" s="194"/>
      <c r="I285" s="195"/>
      <c r="J285" s="194"/>
      <c r="K285" s="193"/>
      <c r="L285" s="196"/>
      <c r="M285" s="193"/>
      <c r="N285" s="194"/>
      <c r="O285" s="197">
        <f t="shared" si="29"/>
        <v>0</v>
      </c>
      <c r="P285" s="198">
        <f t="shared" si="30"/>
        <v>0</v>
      </c>
    </row>
    <row r="286" spans="1:16" s="199" customFormat="1" ht="12" thickBot="1">
      <c r="A286" s="38"/>
      <c r="B286" s="39" t="s">
        <v>21</v>
      </c>
      <c r="C286" s="39">
        <f>SUM(C237:C285)</f>
        <v>0</v>
      </c>
      <c r="D286" s="39">
        <f>SUM(D216:D285)</f>
        <v>0</v>
      </c>
      <c r="E286" s="39">
        <f>SUM(E216:E285)</f>
        <v>0</v>
      </c>
      <c r="F286" s="39">
        <f>SUM(F237:F285)</f>
        <v>0</v>
      </c>
      <c r="G286" s="43">
        <f t="shared" ref="G286:P286" si="35">SUM(G216:G285)</f>
        <v>1715</v>
      </c>
      <c r="H286" s="43">
        <f t="shared" si="35"/>
        <v>5</v>
      </c>
      <c r="I286" s="43">
        <f t="shared" si="35"/>
        <v>153</v>
      </c>
      <c r="J286" s="43">
        <f t="shared" si="35"/>
        <v>12</v>
      </c>
      <c r="K286" s="43">
        <f t="shared" si="35"/>
        <v>205</v>
      </c>
      <c r="L286" s="43">
        <f t="shared" si="35"/>
        <v>23</v>
      </c>
      <c r="M286" s="43">
        <f t="shared" si="35"/>
        <v>0</v>
      </c>
      <c r="N286" s="43">
        <f t="shared" si="35"/>
        <v>729</v>
      </c>
      <c r="O286" s="44">
        <f t="shared" si="35"/>
        <v>2842</v>
      </c>
      <c r="P286" s="45">
        <f t="shared" si="35"/>
        <v>2198.5</v>
      </c>
    </row>
    <row r="287" spans="1:16" s="199" customFormat="1"/>
    <row r="289" spans="1:16" ht="12" thickBot="1">
      <c r="B289" s="33" t="s">
        <v>67</v>
      </c>
      <c r="C289" s="33"/>
      <c r="D289" s="33"/>
      <c r="E289" s="33"/>
      <c r="F289" s="34"/>
      <c r="G289" s="34"/>
      <c r="H289" s="34"/>
      <c r="I289" s="34"/>
      <c r="J289" s="34"/>
      <c r="K289" s="34"/>
      <c r="L289" s="34"/>
      <c r="M289" s="34"/>
      <c r="N289" s="34"/>
      <c r="O289" s="35"/>
      <c r="P289" s="35"/>
    </row>
    <row r="290" spans="1:16" s="30" customFormat="1">
      <c r="A290" s="1"/>
      <c r="B290" s="58" t="s">
        <v>157</v>
      </c>
      <c r="C290" s="63"/>
      <c r="D290" s="52"/>
      <c r="E290" s="52"/>
      <c r="F290" s="53"/>
      <c r="G290" s="59">
        <v>537</v>
      </c>
      <c r="H290" s="60"/>
      <c r="I290" s="61">
        <v>28</v>
      </c>
      <c r="J290" s="60"/>
      <c r="K290" s="59"/>
      <c r="L290" s="62">
        <v>27</v>
      </c>
      <c r="M290" s="59"/>
      <c r="N290" s="60">
        <v>116</v>
      </c>
      <c r="O290" s="36">
        <f t="shared" ref="O290:O292" si="36">SUM(F290:N290)</f>
        <v>708</v>
      </c>
      <c r="P290" s="37">
        <f t="shared" ref="P290:P292" si="37">(F290*$F$3)+(G290*$G$3)+(H290*$H$3)+(I290*$I$3)+(J290*$J$3)+(K290*$K$3)+(L290*$L$3)+(M290*$M$3)+(N290*$N$3)</f>
        <v>407.25</v>
      </c>
    </row>
    <row r="291" spans="1:16" s="30" customFormat="1">
      <c r="A291" s="1"/>
      <c r="B291" s="58"/>
      <c r="C291" s="51"/>
      <c r="D291" s="52"/>
      <c r="E291" s="52"/>
      <c r="F291" s="53"/>
      <c r="G291" s="59"/>
      <c r="H291" s="60"/>
      <c r="I291" s="61"/>
      <c r="J291" s="60"/>
      <c r="K291" s="59"/>
      <c r="L291" s="62"/>
      <c r="M291" s="59"/>
      <c r="N291" s="60"/>
      <c r="O291" s="36">
        <f t="shared" si="36"/>
        <v>0</v>
      </c>
      <c r="P291" s="37">
        <f t="shared" si="37"/>
        <v>0</v>
      </c>
    </row>
    <row r="292" spans="1:16" s="30" customFormat="1">
      <c r="A292" s="1"/>
      <c r="B292" s="58"/>
      <c r="C292" s="51"/>
      <c r="D292" s="52"/>
      <c r="E292" s="52"/>
      <c r="F292" s="53"/>
      <c r="G292" s="59"/>
      <c r="H292" s="60"/>
      <c r="I292" s="61"/>
      <c r="J292" s="60"/>
      <c r="K292" s="59"/>
      <c r="L292" s="62"/>
      <c r="M292" s="59"/>
      <c r="N292" s="60"/>
      <c r="O292" s="36">
        <f t="shared" si="36"/>
        <v>0</v>
      </c>
      <c r="P292" s="37">
        <f t="shared" si="37"/>
        <v>0</v>
      </c>
    </row>
    <row r="293" spans="1:16" ht="12" thickBot="1">
      <c r="A293" s="38"/>
      <c r="B293" s="39" t="s">
        <v>21</v>
      </c>
      <c r="C293" s="39">
        <f>SUM(C291:C292)</f>
        <v>0</v>
      </c>
      <c r="D293" s="39">
        <f>SUM(D290:D292)</f>
        <v>0</v>
      </c>
      <c r="E293" s="39">
        <f>SUM(E290:E292)</f>
        <v>0</v>
      </c>
      <c r="F293" s="39">
        <f>SUM(F291:F292)</f>
        <v>0</v>
      </c>
      <c r="G293" s="43">
        <f t="shared" ref="G293:P293" si="38">SUM(G290:G292)</f>
        <v>537</v>
      </c>
      <c r="H293" s="43">
        <f t="shared" si="38"/>
        <v>0</v>
      </c>
      <c r="I293" s="43">
        <f t="shared" si="38"/>
        <v>28</v>
      </c>
      <c r="J293" s="43">
        <f t="shared" si="38"/>
        <v>0</v>
      </c>
      <c r="K293" s="43">
        <f t="shared" si="38"/>
        <v>0</v>
      </c>
      <c r="L293" s="43">
        <f t="shared" si="38"/>
        <v>27</v>
      </c>
      <c r="M293" s="43">
        <f t="shared" si="38"/>
        <v>0</v>
      </c>
      <c r="N293" s="43">
        <f t="shared" si="38"/>
        <v>116</v>
      </c>
      <c r="O293" s="44">
        <f t="shared" si="38"/>
        <v>708</v>
      </c>
      <c r="P293" s="45">
        <f t="shared" si="38"/>
        <v>407.25</v>
      </c>
    </row>
    <row r="295" spans="1:16" s="202" customFormat="1"/>
    <row r="296" spans="1:16" s="202" customFormat="1" ht="12" thickBot="1">
      <c r="B296" s="204" t="s">
        <v>368</v>
      </c>
      <c r="C296" s="204"/>
      <c r="D296" s="204"/>
      <c r="E296" s="204"/>
      <c r="F296" s="205"/>
      <c r="G296" s="205"/>
      <c r="H296" s="205"/>
      <c r="I296" s="205"/>
      <c r="J296" s="205"/>
      <c r="K296" s="205"/>
      <c r="L296" s="205"/>
      <c r="M296" s="205"/>
      <c r="N296" s="205"/>
      <c r="O296" s="206"/>
      <c r="P296" s="206"/>
    </row>
    <row r="297" spans="1:16" s="203" customFormat="1">
      <c r="A297" s="202"/>
      <c r="B297" s="201" t="s">
        <v>369</v>
      </c>
      <c r="C297" s="63"/>
      <c r="D297" s="207"/>
      <c r="E297" s="207"/>
      <c r="F297" s="208">
        <v>50</v>
      </c>
      <c r="G297" s="193">
        <v>250</v>
      </c>
      <c r="H297" s="194"/>
      <c r="I297" s="195"/>
      <c r="J297" s="194"/>
      <c r="K297" s="193"/>
      <c r="L297" s="196"/>
      <c r="M297" s="193"/>
      <c r="N297" s="194"/>
      <c r="O297" s="197">
        <f t="shared" ref="O297:O320" si="39">SUM(F297:N297)</f>
        <v>300</v>
      </c>
      <c r="P297" s="209">
        <f t="shared" ref="P297:P320" si="40">(F297*$F$3)+(G297*$G$3)+(H297*$H$3)+(I297*$I$3)+(J297*$J$3)+(K297*$K$3)+(L297*$L$3)+(M297*$M$3)+(N297*$N$3)</f>
        <v>67.5</v>
      </c>
    </row>
    <row r="298" spans="1:16" s="203" customFormat="1">
      <c r="A298" s="202"/>
      <c r="B298" s="201" t="s">
        <v>370</v>
      </c>
      <c r="C298" s="51"/>
      <c r="D298" s="207"/>
      <c r="E298" s="207"/>
      <c r="F298" s="208"/>
      <c r="G298" s="193"/>
      <c r="H298" s="194"/>
      <c r="I298" s="195">
        <v>5</v>
      </c>
      <c r="J298" s="194"/>
      <c r="K298" s="193"/>
      <c r="L298" s="196"/>
      <c r="M298" s="193"/>
      <c r="N298" s="194">
        <v>9</v>
      </c>
      <c r="O298" s="197">
        <f t="shared" si="39"/>
        <v>14</v>
      </c>
      <c r="P298" s="209">
        <f t="shared" si="40"/>
        <v>20.5</v>
      </c>
    </row>
    <row r="299" spans="1:16" s="203" customFormat="1">
      <c r="A299" s="202"/>
      <c r="B299" s="201" t="s">
        <v>371</v>
      </c>
      <c r="C299" s="51"/>
      <c r="D299" s="207"/>
      <c r="E299" s="207"/>
      <c r="F299" s="208"/>
      <c r="G299" s="193"/>
      <c r="H299" s="194"/>
      <c r="I299" s="195">
        <v>5</v>
      </c>
      <c r="J299" s="194"/>
      <c r="K299" s="193"/>
      <c r="L299" s="196"/>
      <c r="M299" s="193"/>
      <c r="N299" s="194">
        <v>9</v>
      </c>
      <c r="O299" s="197">
        <f t="shared" si="39"/>
        <v>14</v>
      </c>
      <c r="P299" s="209">
        <f t="shared" si="40"/>
        <v>20.5</v>
      </c>
    </row>
    <row r="300" spans="1:16" s="203" customFormat="1">
      <c r="A300" s="202"/>
      <c r="B300" s="201" t="s">
        <v>372</v>
      </c>
      <c r="C300" s="51"/>
      <c r="D300" s="207"/>
      <c r="E300" s="207"/>
      <c r="F300" s="208"/>
      <c r="G300" s="193"/>
      <c r="H300" s="194"/>
      <c r="I300" s="195">
        <v>5</v>
      </c>
      <c r="J300" s="194"/>
      <c r="K300" s="193"/>
      <c r="L300" s="196"/>
      <c r="M300" s="193"/>
      <c r="N300" s="194">
        <v>7</v>
      </c>
      <c r="O300" s="197">
        <f t="shared" si="39"/>
        <v>12</v>
      </c>
      <c r="P300" s="209">
        <f t="shared" si="40"/>
        <v>16.5</v>
      </c>
    </row>
    <row r="301" spans="1:16" s="203" customFormat="1">
      <c r="A301" s="202"/>
      <c r="B301" s="201" t="s">
        <v>373</v>
      </c>
      <c r="C301" s="51"/>
      <c r="D301" s="207"/>
      <c r="E301" s="207"/>
      <c r="F301" s="208"/>
      <c r="G301" s="193"/>
      <c r="H301" s="194"/>
      <c r="I301" s="195">
        <v>5</v>
      </c>
      <c r="J301" s="194"/>
      <c r="K301" s="193"/>
      <c r="L301" s="196"/>
      <c r="M301" s="193"/>
      <c r="N301" s="194">
        <v>5</v>
      </c>
      <c r="O301" s="197">
        <f t="shared" si="39"/>
        <v>10</v>
      </c>
      <c r="P301" s="209">
        <f t="shared" si="40"/>
        <v>12.5</v>
      </c>
    </row>
    <row r="302" spans="1:16" s="203" customFormat="1">
      <c r="A302" s="202"/>
      <c r="B302" s="201" t="s">
        <v>374</v>
      </c>
      <c r="C302" s="51"/>
      <c r="D302" s="207"/>
      <c r="E302" s="207"/>
      <c r="F302" s="208"/>
      <c r="G302" s="193">
        <v>4</v>
      </c>
      <c r="H302" s="194"/>
      <c r="I302" s="195">
        <v>2</v>
      </c>
      <c r="J302" s="194"/>
      <c r="K302" s="193"/>
      <c r="L302" s="196">
        <v>1</v>
      </c>
      <c r="M302" s="193"/>
      <c r="N302" s="194">
        <v>3</v>
      </c>
      <c r="O302" s="197">
        <f t="shared" si="39"/>
        <v>10</v>
      </c>
      <c r="P302" s="209">
        <f t="shared" si="40"/>
        <v>9</v>
      </c>
    </row>
    <row r="303" spans="1:16" s="203" customFormat="1">
      <c r="A303" s="202"/>
      <c r="B303" s="201" t="s">
        <v>375</v>
      </c>
      <c r="C303" s="51"/>
      <c r="D303" s="207"/>
      <c r="E303" s="207"/>
      <c r="F303" s="208">
        <v>1</v>
      </c>
      <c r="G303" s="193">
        <v>19</v>
      </c>
      <c r="H303" s="194"/>
      <c r="I303" s="195">
        <v>2</v>
      </c>
      <c r="J303" s="194"/>
      <c r="K303" s="193"/>
      <c r="L303" s="196"/>
      <c r="M303" s="193"/>
      <c r="N303" s="194"/>
      <c r="O303" s="197">
        <f t="shared" si="39"/>
        <v>22</v>
      </c>
      <c r="P303" s="209">
        <f t="shared" si="40"/>
        <v>5.85</v>
      </c>
    </row>
    <row r="304" spans="1:16" s="203" customFormat="1">
      <c r="A304" s="202"/>
      <c r="B304" s="201" t="s">
        <v>376</v>
      </c>
      <c r="C304" s="51"/>
      <c r="D304" s="207"/>
      <c r="E304" s="207"/>
      <c r="F304" s="208"/>
      <c r="G304" s="193">
        <v>9</v>
      </c>
      <c r="H304" s="194"/>
      <c r="I304" s="195">
        <v>4</v>
      </c>
      <c r="J304" s="194"/>
      <c r="K304" s="193">
        <v>4</v>
      </c>
      <c r="L304" s="196"/>
      <c r="M304" s="193"/>
      <c r="N304" s="194">
        <v>2</v>
      </c>
      <c r="O304" s="197">
        <f t="shared" si="39"/>
        <v>19</v>
      </c>
      <c r="P304" s="209">
        <f t="shared" si="40"/>
        <v>12.25</v>
      </c>
    </row>
    <row r="305" spans="1:16" s="203" customFormat="1">
      <c r="A305" s="202"/>
      <c r="B305" s="201" t="s">
        <v>377</v>
      </c>
      <c r="C305" s="51"/>
      <c r="D305" s="207"/>
      <c r="E305" s="207"/>
      <c r="F305" s="208"/>
      <c r="G305" s="193"/>
      <c r="H305" s="194"/>
      <c r="I305" s="195">
        <v>1</v>
      </c>
      <c r="J305" s="194"/>
      <c r="K305" s="193"/>
      <c r="L305" s="196"/>
      <c r="M305" s="193"/>
      <c r="N305" s="194"/>
      <c r="O305" s="197">
        <f t="shared" si="39"/>
        <v>1</v>
      </c>
      <c r="P305" s="209">
        <f t="shared" si="40"/>
        <v>0.5</v>
      </c>
    </row>
    <row r="306" spans="1:16" s="203" customFormat="1">
      <c r="A306" s="202"/>
      <c r="B306" s="201" t="s">
        <v>378</v>
      </c>
      <c r="C306" s="51"/>
      <c r="D306" s="207"/>
      <c r="E306" s="207"/>
      <c r="F306" s="208"/>
      <c r="G306" s="193">
        <v>2</v>
      </c>
      <c r="H306" s="194"/>
      <c r="I306" s="195"/>
      <c r="J306" s="194"/>
      <c r="K306" s="193"/>
      <c r="L306" s="196"/>
      <c r="M306" s="193"/>
      <c r="N306" s="194">
        <v>1</v>
      </c>
      <c r="O306" s="197">
        <f t="shared" si="39"/>
        <v>3</v>
      </c>
      <c r="P306" s="209">
        <f t="shared" si="40"/>
        <v>2.5</v>
      </c>
    </row>
    <row r="307" spans="1:16" s="203" customFormat="1">
      <c r="A307" s="202"/>
      <c r="B307" s="201" t="s">
        <v>379</v>
      </c>
      <c r="C307" s="51"/>
      <c r="D307" s="207"/>
      <c r="E307" s="207"/>
      <c r="F307" s="208"/>
      <c r="G307" s="193">
        <v>21</v>
      </c>
      <c r="H307" s="194"/>
      <c r="I307" s="195"/>
      <c r="J307" s="194"/>
      <c r="K307" s="193"/>
      <c r="L307" s="196"/>
      <c r="M307" s="193"/>
      <c r="N307" s="194"/>
      <c r="O307" s="197">
        <f t="shared" si="39"/>
        <v>21</v>
      </c>
      <c r="P307" s="209">
        <f t="shared" si="40"/>
        <v>5.25</v>
      </c>
    </row>
    <row r="308" spans="1:16" s="203" customFormat="1">
      <c r="A308" s="202"/>
      <c r="B308" s="201" t="s">
        <v>380</v>
      </c>
      <c r="C308" s="51"/>
      <c r="D308" s="207"/>
      <c r="E308" s="207"/>
      <c r="F308" s="208"/>
      <c r="G308" s="193"/>
      <c r="H308" s="194"/>
      <c r="I308" s="195">
        <v>2</v>
      </c>
      <c r="J308" s="194"/>
      <c r="K308" s="193">
        <v>7</v>
      </c>
      <c r="L308" s="196">
        <v>3</v>
      </c>
      <c r="M308" s="193"/>
      <c r="N308" s="194"/>
      <c r="O308" s="197">
        <f t="shared" si="39"/>
        <v>12</v>
      </c>
      <c r="P308" s="209">
        <f t="shared" si="40"/>
        <v>11</v>
      </c>
    </row>
    <row r="309" spans="1:16" s="203" customFormat="1">
      <c r="A309" s="202"/>
      <c r="B309" s="201" t="s">
        <v>381</v>
      </c>
      <c r="C309" s="51"/>
      <c r="D309" s="207"/>
      <c r="E309" s="207"/>
      <c r="F309" s="208"/>
      <c r="G309" s="193">
        <v>7</v>
      </c>
      <c r="H309" s="194"/>
      <c r="I309" s="195">
        <v>1</v>
      </c>
      <c r="J309" s="194"/>
      <c r="K309" s="193"/>
      <c r="L309" s="196"/>
      <c r="M309" s="193"/>
      <c r="N309" s="194"/>
      <c r="O309" s="197">
        <f t="shared" si="39"/>
        <v>8</v>
      </c>
      <c r="P309" s="209">
        <f t="shared" si="40"/>
        <v>2.25</v>
      </c>
    </row>
    <row r="310" spans="1:16" s="203" customFormat="1">
      <c r="A310" s="202"/>
      <c r="B310" s="201" t="s">
        <v>382</v>
      </c>
      <c r="C310" s="51"/>
      <c r="D310" s="207"/>
      <c r="E310" s="207"/>
      <c r="F310" s="208"/>
      <c r="G310" s="193">
        <v>18</v>
      </c>
      <c r="H310" s="194"/>
      <c r="I310" s="195">
        <v>1</v>
      </c>
      <c r="J310" s="194"/>
      <c r="K310" s="193"/>
      <c r="L310" s="196"/>
      <c r="M310" s="193"/>
      <c r="N310" s="194">
        <v>4</v>
      </c>
      <c r="O310" s="197">
        <f t="shared" si="39"/>
        <v>23</v>
      </c>
      <c r="P310" s="209">
        <f t="shared" si="40"/>
        <v>13</v>
      </c>
    </row>
    <row r="311" spans="1:16" s="203" customFormat="1">
      <c r="A311" s="202"/>
      <c r="B311" s="201" t="s">
        <v>383</v>
      </c>
      <c r="C311" s="51"/>
      <c r="D311" s="207"/>
      <c r="E311" s="207"/>
      <c r="F311" s="208"/>
      <c r="G311" s="193">
        <v>10</v>
      </c>
      <c r="H311" s="194"/>
      <c r="I311" s="195"/>
      <c r="J311" s="194"/>
      <c r="K311" s="193"/>
      <c r="L311" s="196"/>
      <c r="M311" s="193"/>
      <c r="N311" s="194"/>
      <c r="O311" s="197">
        <f t="shared" si="39"/>
        <v>10</v>
      </c>
      <c r="P311" s="209">
        <f t="shared" si="40"/>
        <v>2.5</v>
      </c>
    </row>
    <row r="312" spans="1:16" s="203" customFormat="1">
      <c r="A312" s="202"/>
      <c r="B312" s="201" t="s">
        <v>384</v>
      </c>
      <c r="C312" s="51"/>
      <c r="D312" s="207"/>
      <c r="E312" s="207"/>
      <c r="F312" s="208"/>
      <c r="G312" s="193"/>
      <c r="H312" s="194"/>
      <c r="I312" s="195">
        <v>20</v>
      </c>
      <c r="J312" s="194"/>
      <c r="K312" s="193"/>
      <c r="L312" s="196"/>
      <c r="M312" s="193"/>
      <c r="N312" s="194"/>
      <c r="O312" s="197">
        <f t="shared" si="39"/>
        <v>20</v>
      </c>
      <c r="P312" s="209">
        <f t="shared" si="40"/>
        <v>10</v>
      </c>
    </row>
    <row r="313" spans="1:16" s="203" customFormat="1">
      <c r="A313" s="202"/>
      <c r="B313" s="201" t="s">
        <v>385</v>
      </c>
      <c r="C313" s="51"/>
      <c r="D313" s="207"/>
      <c r="E313" s="207"/>
      <c r="F313" s="208"/>
      <c r="G313" s="193">
        <v>35</v>
      </c>
      <c r="H313" s="194"/>
      <c r="I313" s="195">
        <v>20</v>
      </c>
      <c r="J313" s="194"/>
      <c r="K313" s="193">
        <v>5</v>
      </c>
      <c r="L313" s="196"/>
      <c r="M313" s="193"/>
      <c r="N313" s="194">
        <v>7</v>
      </c>
      <c r="O313" s="197">
        <f t="shared" si="39"/>
        <v>67</v>
      </c>
      <c r="P313" s="209">
        <f t="shared" si="40"/>
        <v>37.75</v>
      </c>
    </row>
    <row r="314" spans="1:16" s="203" customFormat="1">
      <c r="A314" s="202"/>
      <c r="B314" s="201"/>
      <c r="C314" s="51"/>
      <c r="D314" s="207"/>
      <c r="E314" s="207"/>
      <c r="F314" s="208"/>
      <c r="G314" s="193"/>
      <c r="H314" s="194"/>
      <c r="I314" s="195"/>
      <c r="J314" s="194"/>
      <c r="K314" s="193"/>
      <c r="L314" s="196"/>
      <c r="M314" s="193"/>
      <c r="N314" s="194"/>
      <c r="O314" s="197">
        <f t="shared" si="39"/>
        <v>0</v>
      </c>
      <c r="P314" s="209">
        <f t="shared" si="40"/>
        <v>0</v>
      </c>
    </row>
    <row r="315" spans="1:16" s="203" customFormat="1">
      <c r="A315" s="202"/>
      <c r="B315" s="201"/>
      <c r="C315" s="51"/>
      <c r="D315" s="207"/>
      <c r="E315" s="207"/>
      <c r="F315" s="208"/>
      <c r="G315" s="193"/>
      <c r="H315" s="194"/>
      <c r="I315" s="195"/>
      <c r="J315" s="194"/>
      <c r="K315" s="193"/>
      <c r="L315" s="196"/>
      <c r="M315" s="193"/>
      <c r="N315" s="194"/>
      <c r="O315" s="197">
        <f t="shared" si="39"/>
        <v>0</v>
      </c>
      <c r="P315" s="209">
        <f t="shared" si="40"/>
        <v>0</v>
      </c>
    </row>
    <row r="316" spans="1:16" s="203" customFormat="1">
      <c r="A316" s="202"/>
      <c r="B316" s="201"/>
      <c r="C316" s="51"/>
      <c r="D316" s="207"/>
      <c r="E316" s="207"/>
      <c r="F316" s="208"/>
      <c r="G316" s="193"/>
      <c r="H316" s="194"/>
      <c r="I316" s="195"/>
      <c r="J316" s="194"/>
      <c r="K316" s="193"/>
      <c r="L316" s="196"/>
      <c r="M316" s="193"/>
      <c r="N316" s="194"/>
      <c r="O316" s="197">
        <f t="shared" si="39"/>
        <v>0</v>
      </c>
      <c r="P316" s="209">
        <f t="shared" si="40"/>
        <v>0</v>
      </c>
    </row>
    <row r="317" spans="1:16" s="203" customFormat="1">
      <c r="A317" s="202"/>
      <c r="B317" s="201"/>
      <c r="C317" s="51"/>
      <c r="D317" s="207"/>
      <c r="E317" s="207"/>
      <c r="F317" s="208"/>
      <c r="G317" s="193"/>
      <c r="H317" s="194"/>
      <c r="I317" s="195"/>
      <c r="J317" s="194"/>
      <c r="K317" s="193"/>
      <c r="L317" s="196"/>
      <c r="M317" s="193"/>
      <c r="N317" s="194"/>
      <c r="O317" s="197">
        <f t="shared" si="39"/>
        <v>0</v>
      </c>
      <c r="P317" s="209">
        <f t="shared" si="40"/>
        <v>0</v>
      </c>
    </row>
    <row r="318" spans="1:16" s="203" customFormat="1">
      <c r="A318" s="202"/>
      <c r="B318" s="201"/>
      <c r="C318" s="51"/>
      <c r="D318" s="207"/>
      <c r="E318" s="207"/>
      <c r="F318" s="208"/>
      <c r="G318" s="193"/>
      <c r="H318" s="194"/>
      <c r="I318" s="195"/>
      <c r="J318" s="194"/>
      <c r="K318" s="193"/>
      <c r="L318" s="196"/>
      <c r="M318" s="193"/>
      <c r="N318" s="194"/>
      <c r="O318" s="197">
        <f t="shared" si="39"/>
        <v>0</v>
      </c>
      <c r="P318" s="209">
        <f t="shared" si="40"/>
        <v>0</v>
      </c>
    </row>
    <row r="319" spans="1:16" s="203" customFormat="1">
      <c r="A319" s="202"/>
      <c r="B319" s="201"/>
      <c r="C319" s="51"/>
      <c r="D319" s="207"/>
      <c r="E319" s="207"/>
      <c r="F319" s="208"/>
      <c r="G319" s="193"/>
      <c r="H319" s="194"/>
      <c r="I319" s="195"/>
      <c r="J319" s="194"/>
      <c r="K319" s="193"/>
      <c r="L319" s="196"/>
      <c r="M319" s="193"/>
      <c r="N319" s="194"/>
      <c r="O319" s="197">
        <f t="shared" si="39"/>
        <v>0</v>
      </c>
      <c r="P319" s="209">
        <f t="shared" si="40"/>
        <v>0</v>
      </c>
    </row>
    <row r="320" spans="1:16" s="203" customFormat="1">
      <c r="A320" s="202"/>
      <c r="B320" s="201"/>
      <c r="C320" s="51"/>
      <c r="D320" s="207"/>
      <c r="E320" s="207"/>
      <c r="F320" s="208"/>
      <c r="G320" s="193"/>
      <c r="H320" s="194"/>
      <c r="I320" s="195"/>
      <c r="J320" s="194"/>
      <c r="K320" s="193"/>
      <c r="L320" s="196"/>
      <c r="M320" s="193"/>
      <c r="N320" s="194"/>
      <c r="O320" s="197">
        <f t="shared" si="39"/>
        <v>0</v>
      </c>
      <c r="P320" s="209">
        <f t="shared" si="40"/>
        <v>0</v>
      </c>
    </row>
    <row r="321" spans="1:16" s="202" customFormat="1" ht="12" thickBot="1">
      <c r="A321" s="210"/>
      <c r="B321" s="211" t="s">
        <v>21</v>
      </c>
      <c r="C321" s="211">
        <f>SUM(C318:C320)</f>
        <v>0</v>
      </c>
      <c r="D321" s="211">
        <f>SUM(D297:D320)</f>
        <v>0</v>
      </c>
      <c r="E321" s="211">
        <f>SUM(E297:E320)</f>
        <v>0</v>
      </c>
      <c r="F321" s="211">
        <f>SUM(F318:F320)</f>
        <v>0</v>
      </c>
      <c r="G321" s="43">
        <f t="shared" ref="G321:P321" si="41">SUM(G297:G320)</f>
        <v>375</v>
      </c>
      <c r="H321" s="43">
        <f t="shared" si="41"/>
        <v>0</v>
      </c>
      <c r="I321" s="43">
        <f t="shared" si="41"/>
        <v>73</v>
      </c>
      <c r="J321" s="43">
        <f t="shared" si="41"/>
        <v>0</v>
      </c>
      <c r="K321" s="43">
        <f t="shared" si="41"/>
        <v>16</v>
      </c>
      <c r="L321" s="43">
        <f t="shared" si="41"/>
        <v>4</v>
      </c>
      <c r="M321" s="43">
        <f t="shared" si="41"/>
        <v>0</v>
      </c>
      <c r="N321" s="43">
        <f t="shared" si="41"/>
        <v>47</v>
      </c>
      <c r="O321" s="44">
        <f t="shared" si="41"/>
        <v>566</v>
      </c>
      <c r="P321" s="45">
        <f t="shared" si="41"/>
        <v>249.35</v>
      </c>
    </row>
    <row r="322" spans="1:16" s="202" customFormat="1"/>
    <row r="324" spans="1:16" ht="12" thickBot="1">
      <c r="B324" s="33" t="s">
        <v>126</v>
      </c>
      <c r="C324" s="33"/>
      <c r="D324" s="33"/>
      <c r="E324" s="33"/>
      <c r="F324" s="34"/>
      <c r="G324" s="34"/>
      <c r="H324" s="34"/>
      <c r="I324" s="34"/>
      <c r="J324" s="34"/>
      <c r="K324" s="34"/>
      <c r="L324" s="34"/>
      <c r="M324" s="34"/>
      <c r="N324" s="34"/>
      <c r="O324" s="35"/>
      <c r="P324" s="35"/>
    </row>
    <row r="325" spans="1:16" s="30" customFormat="1" ht="11.25" customHeight="1">
      <c r="A325" s="1"/>
      <c r="B325" s="58" t="s">
        <v>127</v>
      </c>
      <c r="C325" s="51"/>
      <c r="D325" s="52"/>
      <c r="E325" s="52"/>
      <c r="F325" s="53">
        <v>14</v>
      </c>
      <c r="G325" s="59">
        <v>45</v>
      </c>
      <c r="H325" s="60"/>
      <c r="I325" s="61">
        <v>10</v>
      </c>
      <c r="J325" s="60"/>
      <c r="K325" s="59">
        <v>16</v>
      </c>
      <c r="L325" s="62"/>
      <c r="M325" s="59"/>
      <c r="N325" s="60"/>
      <c r="O325" s="36">
        <f>SUM(F325:N325)</f>
        <v>85</v>
      </c>
      <c r="P325" s="37">
        <f>(F325*$F$3)+(G325*$G$3)+(H325*$H$3)+(I325*$I$3)+(J325*$J$3)+(K325*$K$3)+(L325*$L$3)+(M325*$M$3)+(N325*$N$3)</f>
        <v>33.65</v>
      </c>
    </row>
    <row r="326" spans="1:16" s="30" customFormat="1" ht="11.25" customHeight="1">
      <c r="A326" s="1"/>
      <c r="B326" s="58"/>
      <c r="C326" s="51"/>
      <c r="D326" s="52"/>
      <c r="E326" s="52"/>
      <c r="F326" s="53"/>
      <c r="G326" s="59"/>
      <c r="H326" s="60"/>
      <c r="I326" s="61"/>
      <c r="J326" s="60"/>
      <c r="K326" s="59"/>
      <c r="L326" s="62"/>
      <c r="M326" s="59"/>
      <c r="N326" s="60"/>
      <c r="O326" s="36">
        <f>SUM(F326:N326)</f>
        <v>0</v>
      </c>
      <c r="P326" s="37">
        <f>(F326*$F$3)+(G326*$G$3)+(H326*$H$3)+(I326*$I$3)+(J326*$J$3)+(K326*$K$3)+(L326*$L$3)+(M326*$M$3)+(N326*$N$3)</f>
        <v>0</v>
      </c>
    </row>
    <row r="327" spans="1:16" ht="12" thickBot="1">
      <c r="A327" s="38"/>
      <c r="B327" s="39" t="s">
        <v>21</v>
      </c>
      <c r="C327" s="39">
        <f t="shared" ref="C327:P327" si="42">SUM(C325:C326)</f>
        <v>0</v>
      </c>
      <c r="D327" s="39">
        <f t="shared" si="42"/>
        <v>0</v>
      </c>
      <c r="E327" s="39">
        <f t="shared" si="42"/>
        <v>0</v>
      </c>
      <c r="F327" s="39">
        <f t="shared" si="42"/>
        <v>14</v>
      </c>
      <c r="G327" s="43">
        <f t="shared" si="42"/>
        <v>45</v>
      </c>
      <c r="H327" s="43">
        <f t="shared" si="42"/>
        <v>0</v>
      </c>
      <c r="I327" s="43">
        <f t="shared" si="42"/>
        <v>10</v>
      </c>
      <c r="J327" s="43">
        <f t="shared" si="42"/>
        <v>0</v>
      </c>
      <c r="K327" s="43">
        <f t="shared" si="42"/>
        <v>16</v>
      </c>
      <c r="L327" s="43">
        <f t="shared" si="42"/>
        <v>0</v>
      </c>
      <c r="M327" s="43">
        <f t="shared" si="42"/>
        <v>0</v>
      </c>
      <c r="N327" s="43">
        <f t="shared" si="42"/>
        <v>0</v>
      </c>
      <c r="O327" s="44">
        <f t="shared" si="42"/>
        <v>85</v>
      </c>
      <c r="P327" s="45">
        <f t="shared" si="42"/>
        <v>33.65</v>
      </c>
    </row>
    <row r="328" spans="1:16" ht="11.25" customHeight="1">
      <c r="A328" s="38"/>
      <c r="B328" s="54"/>
      <c r="C328" s="54"/>
      <c r="D328" s="54"/>
      <c r="E328" s="54"/>
      <c r="F328" s="54"/>
      <c r="G328" s="55"/>
      <c r="H328" s="55"/>
      <c r="I328" s="55"/>
      <c r="J328" s="55"/>
      <c r="K328" s="55"/>
      <c r="L328" s="55"/>
      <c r="M328" s="55"/>
      <c r="N328" s="55"/>
      <c r="O328" s="56"/>
      <c r="P328" s="57"/>
    </row>
    <row r="329" spans="1:16" ht="11.25" customHeight="1">
      <c r="B329" s="46"/>
      <c r="C329" s="46"/>
      <c r="D329" s="46"/>
      <c r="E329" s="46"/>
      <c r="F329" s="46"/>
      <c r="G329" s="46"/>
      <c r="H329" s="46"/>
      <c r="I329" s="46"/>
      <c r="J329" s="46"/>
      <c r="K329" s="46"/>
      <c r="L329" s="46"/>
      <c r="M329" s="46"/>
      <c r="N329" s="46"/>
      <c r="O329" s="46"/>
      <c r="P329" s="46"/>
    </row>
    <row r="330" spans="1:16" ht="12" thickBot="1">
      <c r="B330" s="33" t="s">
        <v>72</v>
      </c>
      <c r="C330" s="33"/>
      <c r="D330" s="33"/>
      <c r="E330" s="33"/>
      <c r="F330" s="34"/>
      <c r="G330" s="34"/>
      <c r="H330" s="34"/>
      <c r="I330" s="34"/>
      <c r="J330" s="34"/>
      <c r="K330" s="34"/>
      <c r="L330" s="34"/>
      <c r="M330" s="34"/>
      <c r="N330" s="34"/>
      <c r="O330" s="35"/>
      <c r="P330" s="35"/>
    </row>
    <row r="331" spans="1:16" s="30" customFormat="1">
      <c r="A331" s="1"/>
      <c r="B331" s="58" t="s">
        <v>73</v>
      </c>
      <c r="C331" s="51"/>
      <c r="D331" s="52"/>
      <c r="E331" s="52"/>
      <c r="F331" s="53"/>
      <c r="G331" s="59">
        <v>78</v>
      </c>
      <c r="H331" s="60"/>
      <c r="I331" s="61">
        <v>9</v>
      </c>
      <c r="J331" s="60"/>
      <c r="K331" s="59">
        <v>15</v>
      </c>
      <c r="L331" s="62"/>
      <c r="M331" s="59"/>
      <c r="N331" s="60">
        <v>7</v>
      </c>
      <c r="O331" s="36">
        <f>SUM(F331:N331)</f>
        <v>109</v>
      </c>
      <c r="P331" s="37">
        <f>(F331*$F$3)+(G331*$G$3)+(H331*$H$3)+(I331*$I$3)+(J331*$J$3)+(K331*$K$3)+(L331*$L$3)+(M331*$M$3)+(N331*$N$3)</f>
        <v>53</v>
      </c>
    </row>
    <row r="332" spans="1:16" s="30" customFormat="1">
      <c r="A332" s="1"/>
      <c r="B332" s="58" t="s">
        <v>74</v>
      </c>
      <c r="C332" s="51"/>
      <c r="D332" s="52"/>
      <c r="E332" s="52"/>
      <c r="F332" s="53"/>
      <c r="G332" s="59">
        <v>277</v>
      </c>
      <c r="H332" s="60"/>
      <c r="I332" s="61">
        <v>20</v>
      </c>
      <c r="J332" s="60"/>
      <c r="K332" s="59">
        <v>3</v>
      </c>
      <c r="L332" s="62"/>
      <c r="M332" s="59"/>
      <c r="N332" s="60">
        <v>17</v>
      </c>
      <c r="O332" s="36">
        <f>SUM(F332:N332)</f>
        <v>317</v>
      </c>
      <c r="P332" s="37">
        <f>(F332*$F$3)+(G332*$G$3)+(H332*$H$3)+(I332*$I$3)+(J332*$J$3)+(K332*$K$3)+(L332*$L$3)+(M332*$M$3)+(N332*$N$3)</f>
        <v>116.25</v>
      </c>
    </row>
    <row r="333" spans="1:16" s="30" customFormat="1">
      <c r="A333" s="1"/>
      <c r="B333" s="58"/>
      <c r="C333" s="51"/>
      <c r="D333" s="52"/>
      <c r="E333" s="52"/>
      <c r="F333" s="53"/>
      <c r="G333" s="59"/>
      <c r="H333" s="60"/>
      <c r="I333" s="61"/>
      <c r="J333" s="60"/>
      <c r="K333" s="59"/>
      <c r="L333" s="62"/>
      <c r="M333" s="59"/>
      <c r="N333" s="60"/>
      <c r="O333" s="36">
        <f>SUM(F333:N333)</f>
        <v>0</v>
      </c>
      <c r="P333" s="37">
        <f>(F333*$F$3)+(G333*$G$3)+(H333*$H$3)+(I333*$I$3)+(J333*$J$3)+(K333*$K$3)+(L333*$L$3)+(M333*$M$3)+(N333*$N$3)</f>
        <v>0</v>
      </c>
    </row>
    <row r="334" spans="1:16" ht="12" thickBot="1">
      <c r="A334" s="38"/>
      <c r="B334" s="39" t="s">
        <v>21</v>
      </c>
      <c r="C334" s="39">
        <f t="shared" ref="C334:O334" si="43">SUM(C331:C333)</f>
        <v>0</v>
      </c>
      <c r="D334" s="39">
        <f t="shared" si="43"/>
        <v>0</v>
      </c>
      <c r="E334" s="39">
        <f t="shared" si="43"/>
        <v>0</v>
      </c>
      <c r="F334" s="39">
        <f t="shared" si="43"/>
        <v>0</v>
      </c>
      <c r="G334" s="43">
        <f t="shared" si="43"/>
        <v>355</v>
      </c>
      <c r="H334" s="43">
        <f t="shared" si="43"/>
        <v>0</v>
      </c>
      <c r="I334" s="43">
        <f t="shared" si="43"/>
        <v>29</v>
      </c>
      <c r="J334" s="43">
        <f t="shared" si="43"/>
        <v>0</v>
      </c>
      <c r="K334" s="43">
        <f t="shared" si="43"/>
        <v>18</v>
      </c>
      <c r="L334" s="43">
        <f t="shared" si="43"/>
        <v>0</v>
      </c>
      <c r="M334" s="43">
        <f t="shared" si="43"/>
        <v>0</v>
      </c>
      <c r="N334" s="43">
        <f t="shared" si="43"/>
        <v>24</v>
      </c>
      <c r="O334" s="44">
        <f t="shared" si="43"/>
        <v>426</v>
      </c>
      <c r="P334" s="45">
        <f>SUM(P331:P333)</f>
        <v>169.25</v>
      </c>
    </row>
    <row r="335" spans="1:16" ht="12.75">
      <c r="B335" s="2"/>
      <c r="C335" s="2"/>
      <c r="D335" s="2"/>
      <c r="E335" s="2"/>
      <c r="F335" s="47"/>
      <c r="G335" s="47"/>
      <c r="H335" s="47"/>
      <c r="I335" s="47"/>
      <c r="J335" s="47"/>
      <c r="K335" s="47"/>
      <c r="L335" s="47"/>
      <c r="M335" s="47"/>
      <c r="N335" s="47"/>
      <c r="O335" s="2"/>
      <c r="P335" s="2"/>
    </row>
    <row r="336" spans="1:16">
      <c r="M336" s="48" t="s">
        <v>21</v>
      </c>
      <c r="O336" s="49">
        <f>O334+O327+O321+O293+O286+O212+O206+O179+O173+O159+O148+O37</f>
        <v>66173</v>
      </c>
      <c r="P336" s="50">
        <f>P334+P327+P321+P293+P286+P212+P206+P179+P173+P159+P148+P37</f>
        <v>28984.149999999994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9"/>
  <sheetViews>
    <sheetView workbookViewId="0">
      <selection activeCell="B10" sqref="B10"/>
    </sheetView>
  </sheetViews>
  <sheetFormatPr defaultRowHeight="11.25"/>
  <cols>
    <col min="1" max="1" width="3.140625" style="1" customWidth="1"/>
    <col min="2" max="2" width="27.140625" style="1" bestFit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5.42578125" style="1" bestFit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2" spans="1:16" ht="12.75">
      <c r="B2" s="2" t="s">
        <v>70</v>
      </c>
    </row>
    <row r="3" spans="1:16" ht="12.75">
      <c r="B3" s="2" t="s">
        <v>260</v>
      </c>
      <c r="C3" s="2"/>
      <c r="D3" s="2"/>
      <c r="E3" s="2"/>
    </row>
    <row r="4" spans="1:16">
      <c r="B4" s="3"/>
      <c r="C4" s="4" t="s">
        <v>0</v>
      </c>
      <c r="D4" s="4" t="s">
        <v>1</v>
      </c>
      <c r="E4" s="3" t="s">
        <v>2</v>
      </c>
      <c r="F4" s="5" t="s">
        <v>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1:16">
      <c r="B5" s="11"/>
      <c r="C5" s="12">
        <v>5</v>
      </c>
      <c r="D5" s="13"/>
      <c r="E5" s="13"/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1:16" s="30" customFormat="1" ht="12" thickBot="1">
      <c r="A6" s="1"/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2" thickBot="1">
      <c r="B8" s="33"/>
      <c r="C8" s="33"/>
      <c r="D8" s="33"/>
      <c r="E8" s="33"/>
      <c r="F8" s="34"/>
      <c r="G8" s="34"/>
      <c r="H8" s="34"/>
      <c r="I8" s="34"/>
      <c r="J8" s="34"/>
      <c r="K8" s="34"/>
      <c r="L8" s="34"/>
      <c r="M8" s="34"/>
      <c r="N8" s="34"/>
      <c r="O8" s="35"/>
      <c r="P8" s="35"/>
    </row>
    <row r="9" spans="1:16" s="30" customFormat="1">
      <c r="A9" s="1"/>
      <c r="B9" s="58" t="s">
        <v>157</v>
      </c>
      <c r="C9" s="63"/>
      <c r="D9" s="52"/>
      <c r="E9" s="52"/>
      <c r="F9" s="53"/>
      <c r="G9" s="59">
        <v>90</v>
      </c>
      <c r="H9" s="60"/>
      <c r="I9" s="61">
        <v>51</v>
      </c>
      <c r="J9" s="60"/>
      <c r="K9" s="59"/>
      <c r="L9" s="62">
        <v>264</v>
      </c>
      <c r="M9" s="59"/>
      <c r="N9" s="60">
        <v>4</v>
      </c>
      <c r="O9" s="36">
        <f t="shared" ref="O9:O14" si="0">SUM(F9:N9)</f>
        <v>409</v>
      </c>
      <c r="P9" s="37">
        <f t="shared" ref="P9:P14" si="1">(F9*$F$5)+(G9*$G$5)+(H9*$H$5)+(I9*$I$5)+(J9*$J$5)+(K9*$K$5)+(L9*$L$5)+(M9*$M$5)+(N9*$N$5)</f>
        <v>320</v>
      </c>
    </row>
    <row r="10" spans="1:16" s="30" customFormat="1">
      <c r="A10" s="1"/>
      <c r="B10" s="58"/>
      <c r="C10" s="72"/>
      <c r="D10" s="66"/>
      <c r="E10" s="66"/>
      <c r="F10" s="67"/>
      <c r="G10" s="68"/>
      <c r="H10" s="69"/>
      <c r="I10" s="70"/>
      <c r="J10" s="69"/>
      <c r="K10" s="68"/>
      <c r="L10" s="71"/>
      <c r="M10" s="68"/>
      <c r="N10" s="69"/>
      <c r="O10" s="36">
        <f t="shared" si="0"/>
        <v>0</v>
      </c>
      <c r="P10" s="37">
        <f t="shared" si="1"/>
        <v>0</v>
      </c>
    </row>
    <row r="11" spans="1:16" s="30" customFormat="1">
      <c r="A11" s="1"/>
      <c r="B11" s="58"/>
      <c r="C11" s="72"/>
      <c r="D11" s="66"/>
      <c r="E11" s="66"/>
      <c r="F11" s="67"/>
      <c r="G11" s="68"/>
      <c r="H11" s="69"/>
      <c r="I11" s="70"/>
      <c r="J11" s="69"/>
      <c r="K11" s="68"/>
      <c r="L11" s="71"/>
      <c r="M11" s="68"/>
      <c r="N11" s="69"/>
      <c r="O11" s="36">
        <f t="shared" si="0"/>
        <v>0</v>
      </c>
      <c r="P11" s="37">
        <f t="shared" si="1"/>
        <v>0</v>
      </c>
    </row>
    <row r="12" spans="1:16" s="30" customFormat="1">
      <c r="A12" s="1"/>
      <c r="B12" s="58"/>
      <c r="C12" s="72"/>
      <c r="D12" s="66"/>
      <c r="E12" s="66"/>
      <c r="F12" s="67"/>
      <c r="G12" s="68"/>
      <c r="H12" s="69"/>
      <c r="I12" s="70"/>
      <c r="J12" s="69"/>
      <c r="K12" s="68"/>
      <c r="L12" s="71"/>
      <c r="M12" s="68"/>
      <c r="N12" s="69"/>
      <c r="O12" s="36">
        <f t="shared" si="0"/>
        <v>0</v>
      </c>
      <c r="P12" s="37">
        <f t="shared" si="1"/>
        <v>0</v>
      </c>
    </row>
    <row r="13" spans="1:16" s="30" customFormat="1">
      <c r="A13" s="1"/>
      <c r="B13" s="58"/>
      <c r="C13" s="72"/>
      <c r="D13" s="66"/>
      <c r="E13" s="66"/>
      <c r="F13" s="67"/>
      <c r="G13" s="68"/>
      <c r="H13" s="69"/>
      <c r="I13" s="70"/>
      <c r="J13" s="69"/>
      <c r="K13" s="68"/>
      <c r="L13" s="71"/>
      <c r="M13" s="68"/>
      <c r="N13" s="69"/>
      <c r="O13" s="36">
        <f t="shared" si="0"/>
        <v>0</v>
      </c>
      <c r="P13" s="37">
        <f t="shared" si="1"/>
        <v>0</v>
      </c>
    </row>
    <row r="14" spans="1:16" s="30" customFormat="1">
      <c r="A14" s="1"/>
      <c r="B14" s="144"/>
      <c r="C14" s="72"/>
      <c r="D14" s="66"/>
      <c r="E14" s="66"/>
      <c r="F14" s="67"/>
      <c r="G14" s="68"/>
      <c r="H14" s="69"/>
      <c r="I14" s="70"/>
      <c r="J14" s="69"/>
      <c r="K14" s="68"/>
      <c r="L14" s="71"/>
      <c r="M14" s="68"/>
      <c r="N14" s="69"/>
      <c r="O14" s="36">
        <f t="shared" si="0"/>
        <v>0</v>
      </c>
      <c r="P14" s="37">
        <f t="shared" si="1"/>
        <v>0</v>
      </c>
    </row>
    <row r="15" spans="1:16" ht="12" thickBot="1">
      <c r="A15" s="38"/>
      <c r="B15" s="39" t="s">
        <v>21</v>
      </c>
      <c r="C15" s="39">
        <f t="shared" ref="C15:P15" si="2">SUM(C9:C14)</f>
        <v>0</v>
      </c>
      <c r="D15" s="39">
        <f t="shared" si="2"/>
        <v>0</v>
      </c>
      <c r="E15" s="39">
        <f t="shared" si="2"/>
        <v>0</v>
      </c>
      <c r="F15" s="39">
        <f t="shared" si="2"/>
        <v>0</v>
      </c>
      <c r="G15" s="39">
        <f t="shared" si="2"/>
        <v>90</v>
      </c>
      <c r="H15" s="39">
        <f t="shared" si="2"/>
        <v>0</v>
      </c>
      <c r="I15" s="39">
        <f t="shared" si="2"/>
        <v>51</v>
      </c>
      <c r="J15" s="39">
        <f t="shared" si="2"/>
        <v>0</v>
      </c>
      <c r="K15" s="39">
        <f t="shared" si="2"/>
        <v>0</v>
      </c>
      <c r="L15" s="39">
        <f t="shared" si="2"/>
        <v>264</v>
      </c>
      <c r="M15" s="39">
        <f t="shared" si="2"/>
        <v>0</v>
      </c>
      <c r="N15" s="39">
        <f t="shared" si="2"/>
        <v>4</v>
      </c>
      <c r="O15" s="39">
        <f t="shared" si="2"/>
        <v>409</v>
      </c>
      <c r="P15" s="39">
        <f t="shared" si="2"/>
        <v>320</v>
      </c>
    </row>
    <row r="16" spans="1:16">
      <c r="B16" s="38"/>
      <c r="C16" s="38"/>
      <c r="D16" s="38"/>
      <c r="E16" s="38"/>
      <c r="F16" s="40"/>
      <c r="G16" s="40"/>
      <c r="H16" s="40"/>
      <c r="I16" s="40"/>
      <c r="J16" s="40"/>
      <c r="K16" s="40"/>
      <c r="L16" s="40"/>
      <c r="M16" s="40"/>
      <c r="N16" s="40"/>
      <c r="O16" s="38"/>
      <c r="P16" s="38"/>
    </row>
    <row r="17" spans="13:16" ht="12" customHeight="1"/>
    <row r="19" spans="13:16">
      <c r="M19" s="127"/>
      <c r="N19" s="127"/>
      <c r="O19" s="127"/>
      <c r="P19" s="127"/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2"/>
  <sheetViews>
    <sheetView workbookViewId="0">
      <selection activeCell="B29" sqref="B29"/>
    </sheetView>
  </sheetViews>
  <sheetFormatPr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>
      <c r="B2" s="2" t="s">
        <v>68</v>
      </c>
    </row>
    <row r="3" spans="1:16" ht="12.75">
      <c r="B3" s="2" t="s">
        <v>260</v>
      </c>
      <c r="C3" s="2"/>
      <c r="D3" s="2"/>
      <c r="E3" s="2"/>
    </row>
    <row r="4" spans="1:16">
      <c r="B4" s="78"/>
      <c r="C4" s="79" t="s">
        <v>0</v>
      </c>
      <c r="D4" s="79" t="s">
        <v>1</v>
      </c>
      <c r="E4" s="78" t="s">
        <v>2</v>
      </c>
      <c r="F4" s="80" t="s">
        <v>3</v>
      </c>
      <c r="G4" s="81" t="s">
        <v>4</v>
      </c>
      <c r="H4" s="82"/>
      <c r="I4" s="83" t="s">
        <v>5</v>
      </c>
      <c r="J4" s="84"/>
      <c r="K4" s="85" t="s">
        <v>6</v>
      </c>
      <c r="L4" s="79"/>
      <c r="M4" s="85" t="s">
        <v>7</v>
      </c>
      <c r="N4" s="84"/>
      <c r="O4" s="78"/>
      <c r="P4" s="78"/>
    </row>
    <row r="5" spans="1:16">
      <c r="B5" s="86"/>
      <c r="C5" s="12">
        <v>5</v>
      </c>
      <c r="D5" s="13"/>
      <c r="E5" s="13"/>
      <c r="F5" s="87">
        <v>0.1</v>
      </c>
      <c r="G5" s="88">
        <v>0.25</v>
      </c>
      <c r="H5" s="88">
        <v>0.25</v>
      </c>
      <c r="I5" s="84">
        <v>0.5</v>
      </c>
      <c r="J5" s="88">
        <v>0.5</v>
      </c>
      <c r="K5" s="89">
        <v>1</v>
      </c>
      <c r="L5" s="90">
        <v>1</v>
      </c>
      <c r="M5" s="89">
        <v>2</v>
      </c>
      <c r="N5" s="89">
        <v>2</v>
      </c>
      <c r="O5" s="91"/>
      <c r="P5" s="92"/>
    </row>
    <row r="6" spans="1:16" s="30" customFormat="1">
      <c r="A6" s="1"/>
      <c r="B6" s="93" t="s">
        <v>8</v>
      </c>
      <c r="C6" s="94"/>
      <c r="D6" s="94"/>
      <c r="E6" s="94"/>
      <c r="F6" s="87" t="s">
        <v>9</v>
      </c>
      <c r="G6" s="95" t="s">
        <v>10</v>
      </c>
      <c r="H6" s="95" t="s">
        <v>11</v>
      </c>
      <c r="I6" s="82" t="s">
        <v>12</v>
      </c>
      <c r="J6" s="95" t="s">
        <v>13</v>
      </c>
      <c r="K6" s="95" t="s">
        <v>14</v>
      </c>
      <c r="L6" s="87" t="s">
        <v>15</v>
      </c>
      <c r="M6" s="95" t="s">
        <v>16</v>
      </c>
      <c r="N6" s="95" t="s">
        <v>17</v>
      </c>
      <c r="O6" s="82" t="s">
        <v>18</v>
      </c>
      <c r="P6" s="87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>
      <c r="B8" s="96"/>
      <c r="C8" s="96"/>
      <c r="D8" s="96"/>
      <c r="E8" s="96"/>
      <c r="F8" s="97"/>
      <c r="G8" s="97"/>
      <c r="H8" s="97"/>
      <c r="I8" s="97"/>
      <c r="J8" s="97"/>
      <c r="K8" s="97"/>
      <c r="L8" s="97"/>
      <c r="M8" s="97"/>
      <c r="N8" s="97"/>
      <c r="O8" s="98"/>
      <c r="P8" s="98"/>
    </row>
    <row r="9" spans="1:16" s="30" customFormat="1">
      <c r="A9" s="1"/>
      <c r="B9" s="99" t="s">
        <v>157</v>
      </c>
      <c r="C9" s="108"/>
      <c r="D9" s="100"/>
      <c r="E9" s="100"/>
      <c r="F9" s="129">
        <v>60</v>
      </c>
      <c r="G9" s="130">
        <v>25</v>
      </c>
      <c r="H9" s="131">
        <v>30</v>
      </c>
      <c r="I9" s="104">
        <v>2</v>
      </c>
      <c r="J9" s="131">
        <v>10</v>
      </c>
      <c r="K9" s="130">
        <v>6</v>
      </c>
      <c r="L9" s="105">
        <v>6</v>
      </c>
      <c r="M9" s="130">
        <v>91</v>
      </c>
      <c r="N9" s="131">
        <v>126</v>
      </c>
      <c r="O9" s="106">
        <f t="shared" ref="O9:O11" si="0">SUM(F9:N9)</f>
        <v>356</v>
      </c>
      <c r="P9" s="107">
        <f t="shared" ref="P9:P11" si="1">(F9*$F$5)+(G9*$G$5)+(H9*$H$5)+(I9*$I$5)+(J9*$J$5)+(K9*$K$5)+(L9*$L$5)+(M9*$M$5)+(N9*$N$5)</f>
        <v>471.75</v>
      </c>
    </row>
    <row r="10" spans="1:16" s="30" customFormat="1">
      <c r="A10" s="1"/>
      <c r="B10" s="99"/>
      <c r="C10" s="108"/>
      <c r="D10" s="100"/>
      <c r="E10" s="100"/>
      <c r="F10" s="129"/>
      <c r="G10" s="130"/>
      <c r="H10" s="131"/>
      <c r="I10" s="104"/>
      <c r="J10" s="131"/>
      <c r="K10" s="130"/>
      <c r="L10" s="105"/>
      <c r="M10" s="130"/>
      <c r="N10" s="131"/>
      <c r="O10" s="106">
        <f t="shared" si="0"/>
        <v>0</v>
      </c>
      <c r="P10" s="107">
        <f t="shared" si="1"/>
        <v>0</v>
      </c>
    </row>
    <row r="11" spans="1:16" s="30" customFormat="1">
      <c r="A11" s="1"/>
      <c r="B11" s="99"/>
      <c r="C11" s="108"/>
      <c r="D11" s="100"/>
      <c r="E11" s="100"/>
      <c r="F11" s="129"/>
      <c r="G11" s="130"/>
      <c r="H11" s="131"/>
      <c r="I11" s="104"/>
      <c r="J11" s="131"/>
      <c r="K11" s="130"/>
      <c r="L11" s="105"/>
      <c r="M11" s="130"/>
      <c r="N11" s="131"/>
      <c r="O11" s="106">
        <f t="shared" si="0"/>
        <v>0</v>
      </c>
      <c r="P11" s="107">
        <f t="shared" si="1"/>
        <v>0</v>
      </c>
    </row>
    <row r="12" spans="1:16">
      <c r="A12" s="38"/>
      <c r="B12" s="109" t="s">
        <v>21</v>
      </c>
      <c r="C12" s="109">
        <f t="shared" ref="C12:P12" si="2">SUM(C9:C11)</f>
        <v>0</v>
      </c>
      <c r="D12" s="109">
        <f t="shared" si="2"/>
        <v>0</v>
      </c>
      <c r="E12" s="109">
        <f t="shared" si="2"/>
        <v>0</v>
      </c>
      <c r="F12" s="109">
        <f t="shared" si="2"/>
        <v>60</v>
      </c>
      <c r="G12" s="109">
        <f t="shared" si="2"/>
        <v>25</v>
      </c>
      <c r="H12" s="109">
        <f t="shared" si="2"/>
        <v>30</v>
      </c>
      <c r="I12" s="109">
        <f t="shared" si="2"/>
        <v>2</v>
      </c>
      <c r="J12" s="109">
        <f t="shared" si="2"/>
        <v>10</v>
      </c>
      <c r="K12" s="109">
        <f t="shared" si="2"/>
        <v>6</v>
      </c>
      <c r="L12" s="109">
        <f t="shared" si="2"/>
        <v>6</v>
      </c>
      <c r="M12" s="109">
        <f t="shared" si="2"/>
        <v>91</v>
      </c>
      <c r="N12" s="109">
        <f t="shared" si="2"/>
        <v>126</v>
      </c>
      <c r="O12" s="109">
        <f t="shared" si="2"/>
        <v>356</v>
      </c>
      <c r="P12" s="109">
        <f t="shared" si="2"/>
        <v>471.75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15"/>
  <sheetViews>
    <sheetView tabSelected="1" topLeftCell="A3" workbookViewId="0">
      <selection activeCell="C25" sqref="C25"/>
    </sheetView>
  </sheetViews>
  <sheetFormatPr defaultRowHeight="12.75"/>
  <cols>
    <col min="1" max="1" width="21.7109375" style="75" customWidth="1"/>
    <col min="2" max="2" width="14" style="75" customWidth="1"/>
    <col min="3" max="3" width="18.140625" style="75" customWidth="1"/>
    <col min="4" max="16384" width="9.140625" style="74"/>
  </cols>
  <sheetData>
    <row r="2" spans="1:3">
      <c r="A2" s="73" t="s">
        <v>36</v>
      </c>
      <c r="B2" s="73" t="s">
        <v>24</v>
      </c>
      <c r="C2" s="73" t="s">
        <v>25</v>
      </c>
    </row>
    <row r="4" spans="1:3" ht="15">
      <c r="A4" s="75" t="s">
        <v>282</v>
      </c>
      <c r="B4" s="76">
        <f>SUM('Burkina Faso'!O11)</f>
        <v>5</v>
      </c>
      <c r="C4" s="154">
        <f>SUM('Burkina Faso'!P11)</f>
        <v>5.5</v>
      </c>
    </row>
    <row r="5" spans="1:3" ht="15">
      <c r="A5" s="75" t="s">
        <v>37</v>
      </c>
      <c r="B5" s="76">
        <f>SUM('Democratic Republic of Congo'!O18)</f>
        <v>1150</v>
      </c>
      <c r="C5" s="154">
        <f>SUM('Democratic Republic of Congo'!P18)</f>
        <v>935</v>
      </c>
    </row>
    <row r="6" spans="1:3" ht="15">
      <c r="A6" s="75" t="s">
        <v>275</v>
      </c>
      <c r="B6" s="76">
        <f>SUM('Ivory Coast'!O14)</f>
        <v>51</v>
      </c>
      <c r="C6" s="154">
        <f>SUM('Ivory Coast'!P14)</f>
        <v>28.5</v>
      </c>
    </row>
    <row r="7" spans="1:3" ht="15">
      <c r="A7" s="75" t="s">
        <v>26</v>
      </c>
      <c r="B7" s="76">
        <f>SUM(Kenya!O38)</f>
        <v>50583</v>
      </c>
      <c r="C7" s="154">
        <f>SUM(Kenya!P38)</f>
        <v>28660.85</v>
      </c>
    </row>
    <row r="8" spans="1:3" ht="15">
      <c r="A8" s="76" t="s">
        <v>387</v>
      </c>
      <c r="B8" s="153">
        <f>SUM(Malawi!O11)</f>
        <v>18</v>
      </c>
      <c r="C8" s="154">
        <f>SUM(Malawi!P11)</f>
        <v>12.25</v>
      </c>
    </row>
    <row r="9" spans="1:3" ht="15">
      <c r="A9" s="76" t="s">
        <v>27</v>
      </c>
      <c r="B9" s="153">
        <f>SUM(Mauritius!O49)</f>
        <v>17382</v>
      </c>
      <c r="C9" s="154">
        <f>SUM(Mauritius!P49)</f>
        <v>8151.2000000000007</v>
      </c>
    </row>
    <row r="10" spans="1:3" ht="15" hidden="1">
      <c r="A10" s="76" t="s">
        <v>38</v>
      </c>
      <c r="B10" s="153">
        <f>SUM(Nigeria!O76)</f>
        <v>0</v>
      </c>
      <c r="C10" s="154">
        <f>SUM(Nigeria!P76)</f>
        <v>0</v>
      </c>
    </row>
    <row r="11" spans="1:3" ht="15">
      <c r="A11" s="76" t="s">
        <v>28</v>
      </c>
      <c r="B11" s="153">
        <f>SUM('South Africa'!O336)</f>
        <v>66173</v>
      </c>
      <c r="C11" s="154">
        <f>SUM('South Africa'!P336)</f>
        <v>28984.149999999994</v>
      </c>
    </row>
    <row r="12" spans="1:3" ht="15">
      <c r="A12" s="76" t="s">
        <v>43</v>
      </c>
      <c r="B12" s="76">
        <f>SUM(Togo!O15)</f>
        <v>409</v>
      </c>
      <c r="C12" s="154">
        <f>SUM(Togo!P15)</f>
        <v>320</v>
      </c>
    </row>
    <row r="13" spans="1:3" ht="15">
      <c r="A13" s="76" t="s">
        <v>71</v>
      </c>
      <c r="B13" s="76">
        <f>SUM(Zambia!O12)</f>
        <v>356</v>
      </c>
      <c r="C13" s="154">
        <f>SUM(Zambia!P12)</f>
        <v>471.75</v>
      </c>
    </row>
    <row r="14" spans="1:3">
      <c r="A14" s="77"/>
      <c r="B14" s="77"/>
      <c r="C14" s="77"/>
    </row>
    <row r="15" spans="1:3">
      <c r="A15" s="77" t="s">
        <v>29</v>
      </c>
      <c r="B15" s="77">
        <f>SUM(B4:B14)</f>
        <v>136127</v>
      </c>
      <c r="C15" s="155">
        <f>SUM(C4:C14)</f>
        <v>67569.2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Burkina Faso</vt:lpstr>
      <vt:lpstr>Democratic Republic of Congo</vt:lpstr>
      <vt:lpstr>Ivory Coast</vt:lpstr>
      <vt:lpstr>Kenya</vt:lpstr>
      <vt:lpstr>Malawi</vt:lpstr>
      <vt:lpstr>Mauritius</vt:lpstr>
      <vt:lpstr>Nigeria</vt:lpstr>
      <vt:lpstr>South Africa</vt:lpstr>
      <vt:lpstr>Togo</vt:lpstr>
      <vt:lpstr>Zambia</vt:lpstr>
      <vt:lpstr>Summary</vt:lpstr>
    </vt:vector>
  </TitlesOfParts>
  <Company>LAW Holdings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Jithan Mahadeo</dc:creator>
  <cp:lastModifiedBy>Jithan Mahadeo</cp:lastModifiedBy>
  <dcterms:created xsi:type="dcterms:W3CDTF">2007-06-14T19:54:11Z</dcterms:created>
  <dcterms:modified xsi:type="dcterms:W3CDTF">2017-01-27T15:31:28Z</dcterms:modified>
</cp:coreProperties>
</file>