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755" windowWidth="14070" windowHeight="7215" firstSheet="1" activeTab="1"/>
  </bookViews>
  <sheets>
    <sheet name="Democratic Republic of Congo" sheetId="16" state="hidden" r:id="rId1"/>
    <sheet name="Ivory Coast" sheetId="13" r:id="rId2"/>
    <sheet name="Ghana" sheetId="14" state="hidden" r:id="rId3"/>
    <sheet name="Kenya" sheetId="10" r:id="rId4"/>
    <sheet name="Malawi" sheetId="11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1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N142" i="19" l="1"/>
  <c r="M142" i="19"/>
  <c r="L142" i="19"/>
  <c r="K142" i="19"/>
  <c r="J142" i="19"/>
  <c r="I142" i="19"/>
  <c r="H142" i="19"/>
  <c r="G142" i="19"/>
  <c r="F142" i="19"/>
  <c r="E142" i="19"/>
  <c r="D142" i="19"/>
  <c r="C142" i="19"/>
  <c r="P141" i="19"/>
  <c r="O141" i="19"/>
  <c r="P140" i="19"/>
  <c r="O140" i="19"/>
  <c r="P139" i="19"/>
  <c r="P142" i="19" s="1"/>
  <c r="P145" i="19" s="1"/>
  <c r="O139" i="19"/>
  <c r="O142" i="19" s="1"/>
  <c r="O145" i="19" s="1"/>
  <c r="C4" i="4" l="1"/>
  <c r="B4" i="4"/>
  <c r="P108" i="19" l="1"/>
  <c r="O108" i="19"/>
  <c r="P107" i="19"/>
  <c r="O107" i="19"/>
  <c r="P106" i="19"/>
  <c r="O106" i="19"/>
  <c r="P105" i="19"/>
  <c r="O105" i="19"/>
  <c r="P104" i="19"/>
  <c r="O104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3" i="19"/>
  <c r="P116" i="19" s="1"/>
  <c r="O103" i="19"/>
  <c r="N63" i="19"/>
  <c r="M63" i="19"/>
  <c r="L63" i="19"/>
  <c r="K63" i="19"/>
  <c r="J63" i="19"/>
  <c r="I63" i="19"/>
  <c r="H63" i="19"/>
  <c r="G63" i="19"/>
  <c r="F63" i="19"/>
  <c r="E63" i="19"/>
  <c r="D63" i="19"/>
  <c r="C63" i="19"/>
  <c r="P62" i="19"/>
  <c r="O62" i="19"/>
  <c r="P61" i="19"/>
  <c r="O61" i="19"/>
  <c r="P60" i="19"/>
  <c r="O60" i="19"/>
  <c r="P59" i="19"/>
  <c r="O59" i="19"/>
  <c r="P58" i="19"/>
  <c r="O58" i="19"/>
  <c r="P129" i="19"/>
  <c r="O129" i="19"/>
  <c r="P128" i="19"/>
  <c r="O128" i="19"/>
  <c r="P131" i="19"/>
  <c r="O131" i="19"/>
  <c r="P130" i="19"/>
  <c r="O130" i="19"/>
  <c r="P132" i="19"/>
  <c r="O132" i="19"/>
  <c r="P23" i="10"/>
  <c r="O23" i="10"/>
  <c r="O116" i="19" l="1"/>
  <c r="P63" i="19"/>
  <c r="O63" i="19"/>
  <c r="N84" i="19"/>
  <c r="M84" i="19"/>
  <c r="L84" i="19"/>
  <c r="K84" i="19"/>
  <c r="J84" i="19"/>
  <c r="I84" i="19"/>
  <c r="H84" i="19"/>
  <c r="F84" i="19"/>
  <c r="E84" i="19"/>
  <c r="D84" i="19"/>
  <c r="C84" i="19"/>
  <c r="G84" i="19"/>
  <c r="P82" i="19"/>
  <c r="O82" i="19"/>
  <c r="P90" i="19" l="1"/>
  <c r="O90" i="19"/>
  <c r="P89" i="19"/>
  <c r="O89" i="19"/>
  <c r="P91" i="19"/>
  <c r="O91" i="19"/>
  <c r="N54" i="19" l="1"/>
  <c r="M54" i="19"/>
  <c r="L54" i="19"/>
  <c r="K54" i="19"/>
  <c r="J54" i="19"/>
  <c r="H54" i="19"/>
  <c r="G54" i="19"/>
  <c r="F54" i="19"/>
  <c r="E54" i="19"/>
  <c r="D54" i="19"/>
  <c r="C54" i="19"/>
  <c r="P9" i="16" l="1"/>
  <c r="O9" i="16"/>
  <c r="N135" i="19" l="1"/>
  <c r="M135" i="19"/>
  <c r="L135" i="19"/>
  <c r="K135" i="19"/>
  <c r="J135" i="19"/>
  <c r="I135" i="19"/>
  <c r="H135" i="19"/>
  <c r="G135" i="19"/>
  <c r="F135" i="19"/>
  <c r="E135" i="19"/>
  <c r="D135" i="19"/>
  <c r="C135" i="19"/>
  <c r="P134" i="19"/>
  <c r="O134" i="19"/>
  <c r="P133" i="19"/>
  <c r="O133" i="19"/>
  <c r="P127" i="19"/>
  <c r="O127" i="19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P122" i="19"/>
  <c r="O122" i="19"/>
  <c r="P121" i="19"/>
  <c r="O121" i="19"/>
  <c r="P120" i="19"/>
  <c r="O120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P98" i="19"/>
  <c r="O98" i="19"/>
  <c r="P97" i="19"/>
  <c r="O97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P92" i="19"/>
  <c r="O92" i="19"/>
  <c r="P88" i="19"/>
  <c r="O88" i="19"/>
  <c r="P83" i="19"/>
  <c r="P84" i="19" s="1"/>
  <c r="O83" i="19"/>
  <c r="O84" i="19" s="1"/>
  <c r="N78" i="19"/>
  <c r="M78" i="19"/>
  <c r="L78" i="19"/>
  <c r="K78" i="19"/>
  <c r="J78" i="19"/>
  <c r="I78" i="19"/>
  <c r="H78" i="19"/>
  <c r="G78" i="19"/>
  <c r="F78" i="19"/>
  <c r="E78" i="19"/>
  <c r="D78" i="19"/>
  <c r="C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I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N14" i="19"/>
  <c r="M14" i="19"/>
  <c r="L14" i="19"/>
  <c r="K14" i="19"/>
  <c r="J14" i="19"/>
  <c r="I14" i="19"/>
  <c r="H14" i="19"/>
  <c r="G14" i="19"/>
  <c r="F14" i="19"/>
  <c r="E14" i="19"/>
  <c r="D14" i="19"/>
  <c r="C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0" i="8"/>
  <c r="P8" i="8"/>
  <c r="O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P13" i="10"/>
  <c r="O13" i="10"/>
  <c r="P12" i="10"/>
  <c r="O12" i="10"/>
  <c r="P11" i="10"/>
  <c r="O11" i="10"/>
  <c r="P10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P24" i="14" s="1"/>
  <c r="C5" i="4" s="1"/>
  <c r="O10" i="14"/>
  <c r="P9" i="14"/>
  <c r="O9" i="14"/>
  <c r="O24" i="14" s="1"/>
  <c r="B5" i="4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8" i="13"/>
  <c r="M18" i="13"/>
  <c r="L18" i="13"/>
  <c r="K18" i="13"/>
  <c r="J18" i="13"/>
  <c r="I18" i="13"/>
  <c r="H18" i="13"/>
  <c r="G18" i="13"/>
  <c r="F18" i="13"/>
  <c r="E18" i="13"/>
  <c r="D18" i="13"/>
  <c r="C18" i="13"/>
  <c r="P17" i="13"/>
  <c r="O17" i="13"/>
  <c r="P9" i="13"/>
  <c r="O9" i="13"/>
  <c r="P7" i="8"/>
  <c r="P10" i="8" s="1"/>
  <c r="O7" i="8"/>
  <c r="P9" i="8"/>
  <c r="O9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9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O9" i="10"/>
  <c r="O14" i="10" s="1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17" i="8"/>
  <c r="M17" i="8"/>
  <c r="L17" i="8"/>
  <c r="K17" i="8"/>
  <c r="J17" i="8"/>
  <c r="I17" i="8"/>
  <c r="H17" i="8"/>
  <c r="G17" i="8"/>
  <c r="F17" i="8"/>
  <c r="E17" i="8"/>
  <c r="D17" i="8"/>
  <c r="C17" i="8"/>
  <c r="P16" i="8"/>
  <c r="O16" i="8"/>
  <c r="P15" i="8"/>
  <c r="O15" i="8"/>
  <c r="P14" i="8"/>
  <c r="P17" i="8" s="1"/>
  <c r="O14" i="8"/>
  <c r="N10" i="8"/>
  <c r="M10" i="8"/>
  <c r="L10" i="8"/>
  <c r="K10" i="8"/>
  <c r="J10" i="8"/>
  <c r="I10" i="8"/>
  <c r="H10" i="8"/>
  <c r="F10" i="8"/>
  <c r="E10" i="8"/>
  <c r="D10" i="8"/>
  <c r="C10" i="8"/>
  <c r="O10" i="8"/>
  <c r="O72" i="18"/>
  <c r="P44" i="18"/>
  <c r="O12" i="17"/>
  <c r="B12" i="4" s="1"/>
  <c r="O18" i="13" l="1"/>
  <c r="P18" i="13"/>
  <c r="P12" i="12"/>
  <c r="C11" i="4" s="1"/>
  <c r="O12" i="12"/>
  <c r="B11" i="4" s="1"/>
  <c r="P20" i="10"/>
  <c r="O20" i="10"/>
  <c r="B6" i="4" s="1"/>
  <c r="P14" i="10"/>
  <c r="C6" i="4" s="1"/>
  <c r="P12" i="17"/>
  <c r="C12" i="4" s="1"/>
  <c r="P78" i="19"/>
  <c r="O17" i="8"/>
  <c r="O20" i="8" s="1"/>
  <c r="B8" i="4" s="1"/>
  <c r="P123" i="19"/>
  <c r="P93" i="19"/>
  <c r="P99" i="19"/>
  <c r="O135" i="19"/>
  <c r="O78" i="19"/>
  <c r="O99" i="19"/>
  <c r="O93" i="19"/>
  <c r="O123" i="19"/>
  <c r="P14" i="19"/>
  <c r="P135" i="19"/>
  <c r="O14" i="19"/>
  <c r="O54" i="19"/>
  <c r="P54" i="19"/>
  <c r="P20" i="8"/>
  <c r="C8" i="4" s="1"/>
  <c r="O12" i="11"/>
  <c r="B7" i="4" s="1"/>
  <c r="P12" i="11"/>
  <c r="C7" i="4" s="1"/>
  <c r="B10" i="4" l="1"/>
  <c r="B14" i="4" s="1"/>
  <c r="C10" i="4"/>
  <c r="C14" i="4" s="1"/>
</calcChain>
</file>

<file path=xl/sharedStrings.xml><?xml version="1.0" encoding="utf-8"?>
<sst xmlns="http://schemas.openxmlformats.org/spreadsheetml/2006/main" count="393" uniqueCount="178">
  <si>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</si>
  <si>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</si>
  <si>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</si>
  <si>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</si>
  <si>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</si>
  <si>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</si>
  <si>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</si>
  <si>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</si>
  <si>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</si>
  <si>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</si>
  <si>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</si>
  <si>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</si>
  <si>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</si>
  <si>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</si>
  <si>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</si>
  <si>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</si>
  <si>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</si>
  <si>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</si>
  <si>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</si>
  <si>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</si>
  <si>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</si>
  <si>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</si>
  <si>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</si>
  <si>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</si>
  <si>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</si>
  <si>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</si>
  <si>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</si>
  <si>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</si>
  <si>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</si>
  <si>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</si>
  <si>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</si>
  <si>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</si>
  <si>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</si>
  <si>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</si>
  <si>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</si>
  <si>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</si>
  <si>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</si>
  <si>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</si>
  <si>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</si>
  <si>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TEMPLE: Ghana</t>
  </si>
  <si>
    <t>Ghana</t>
  </si>
  <si>
    <t>Nigeria</t>
  </si>
  <si>
    <t>Temple Cumulative Scores</t>
  </si>
  <si>
    <t>Iskcon Nairobi</t>
  </si>
  <si>
    <t>Iskcon Kisumu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</si>
  <si>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</si>
  <si>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</si>
  <si>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</si>
  <si>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</si>
  <si>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</si>
  <si>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</si>
  <si>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</si>
  <si>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</si>
  <si>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</si>
  <si>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</si>
  <si>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</si>
  <si>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</si>
  <si>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</si>
  <si>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</si>
  <si>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</si>
  <si>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</si>
  <si>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</si>
  <si>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</si>
  <si>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</si>
  <si>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</si>
  <si>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</si>
  <si>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</si>
  <si>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</si>
  <si>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</si>
  <si>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</si>
  <si>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ISKCON SANDTON</t>
  </si>
  <si>
    <t>MONTH : January 2015</t>
  </si>
  <si>
    <t>TEMPLE: Zambia</t>
  </si>
  <si>
    <t>TEMPLE: Kinshasa</t>
  </si>
  <si>
    <t>TEMPLE: Togo</t>
  </si>
  <si>
    <t>Zambia</t>
  </si>
  <si>
    <t>ISKCON LENASIA</t>
  </si>
  <si>
    <t>MONTH : January</t>
  </si>
  <si>
    <t>Book Counter</t>
  </si>
  <si>
    <t>Nikunja Seva Dd</t>
  </si>
  <si>
    <t>Vibhu Caitanya Das</t>
  </si>
  <si>
    <t>Monthly Sankirtan Festival</t>
  </si>
  <si>
    <t>Brahmacari Ashram</t>
  </si>
  <si>
    <t>Krsna Prasad Rambarran</t>
  </si>
  <si>
    <t>Preisha And Suran</t>
  </si>
  <si>
    <t>Vidyapati Das And Shalendra Singh</t>
  </si>
  <si>
    <t>Anil Churran</t>
  </si>
  <si>
    <t>Jayshree Sukha</t>
  </si>
  <si>
    <t>Vrajaraj Das And Vrajarani Dd</t>
  </si>
  <si>
    <t>Asit Krishna Das</t>
  </si>
  <si>
    <t>Radha Vinod Dasi (Montford)</t>
  </si>
  <si>
    <t>Aradhya Murti Dd</t>
  </si>
  <si>
    <t>Rupa Vilas Das</t>
  </si>
  <si>
    <t>Ayodhya Vasi Ram Das</t>
  </si>
  <si>
    <t>Krsna Candra Das</t>
  </si>
  <si>
    <t>Kunti Dasi</t>
  </si>
  <si>
    <t>Rasalika Das</t>
  </si>
  <si>
    <t>Vrajanath Das</t>
  </si>
  <si>
    <t>Nrshinga Das</t>
  </si>
  <si>
    <t>Gandharvika Dd</t>
  </si>
  <si>
    <t>Harichandra Das &amp; Roshni Singh</t>
  </si>
  <si>
    <t>Satyabhama Dd</t>
  </si>
  <si>
    <t>Radha Vallabha Das</t>
  </si>
  <si>
    <t>Clare Estate Nama Hatta</t>
  </si>
  <si>
    <t>Guna Avatara Das</t>
  </si>
  <si>
    <t>Ujjvala Rasa Dasi</t>
  </si>
  <si>
    <t>Prema Madhurya Dd * Mukura Dd</t>
  </si>
  <si>
    <t>Wesley Luchai</t>
  </si>
  <si>
    <t>Vaisnava Priya Dasi</t>
  </si>
  <si>
    <t>Mukura Dd</t>
  </si>
  <si>
    <t>B T G Team</t>
  </si>
  <si>
    <t>Dukhi Radha Dd</t>
  </si>
  <si>
    <t>MONTH: September 2016</t>
  </si>
  <si>
    <t>Cumulative Scores</t>
  </si>
  <si>
    <t>Cumulative Temple Scores</t>
  </si>
  <si>
    <t>Radhakund, Damodar</t>
  </si>
  <si>
    <t>Saturday team 1-Leela Smaran, Surendra &amp; team</t>
  </si>
  <si>
    <t>Saturday team 2-Ron, Chiksoli &amp; team</t>
  </si>
  <si>
    <t>Sunday book table team</t>
  </si>
  <si>
    <t>MONTH : September 2016</t>
  </si>
  <si>
    <t>Jayadeva Dasa</t>
  </si>
  <si>
    <t>Bhakta Tankiso</t>
  </si>
  <si>
    <t>VAISHNAVI SANGA</t>
  </si>
  <si>
    <t>VEDATTATVA DAS</t>
  </si>
  <si>
    <t>SMART STANDS</t>
  </si>
  <si>
    <t>RUKMA DAS</t>
  </si>
  <si>
    <t>PARTH PREM DAS</t>
  </si>
  <si>
    <t xml:space="preserve">Dinesvara Krsna Prabhu </t>
  </si>
  <si>
    <t>Mother Kalindi</t>
  </si>
  <si>
    <t>Kesava Bharati Prabhu</t>
  </si>
  <si>
    <t>Jai Radhe Syama Mataji</t>
  </si>
  <si>
    <t>Rasa Sundari Mataji</t>
  </si>
  <si>
    <t>Dillon Prabhu</t>
  </si>
  <si>
    <t>Syama Kunda das</t>
  </si>
  <si>
    <t>ISKCON EAST LONDON</t>
  </si>
  <si>
    <t>Vrajabasi das</t>
  </si>
  <si>
    <t>Bhakta Keshav</t>
  </si>
  <si>
    <t>Bhakta Bimal</t>
  </si>
  <si>
    <t>Bhakta Motlatsi</t>
  </si>
  <si>
    <t>Gift shop</t>
  </si>
  <si>
    <t>Gopa Kumara Das</t>
  </si>
  <si>
    <t>Murari Gupta Das</t>
  </si>
  <si>
    <t>Vasanti Devi Dasi</t>
  </si>
  <si>
    <t>Bhaktin Faith</t>
  </si>
  <si>
    <t>Bhaktin Lauryn</t>
  </si>
  <si>
    <t>ISKCON PHOENIX</t>
  </si>
  <si>
    <t>Bhakta Tony</t>
  </si>
  <si>
    <t>Maran</t>
  </si>
  <si>
    <t>Hare krsna das</t>
  </si>
  <si>
    <t>Komla Pillay</t>
  </si>
  <si>
    <t>Vanmali das</t>
  </si>
  <si>
    <t>Ananda candrika dd</t>
  </si>
  <si>
    <t>Radhe Radhe dd</t>
  </si>
  <si>
    <t>Sunira</t>
  </si>
  <si>
    <t>Vraja Kumarie</t>
  </si>
  <si>
    <t>Suedevi</t>
  </si>
  <si>
    <t>Prem Singh</t>
  </si>
  <si>
    <t>Ramesh Singh</t>
  </si>
  <si>
    <t>Loka Drsti</t>
  </si>
  <si>
    <t>Amrita Radhika dd</t>
  </si>
  <si>
    <t>Dhesan Chetty &amp; devotees</t>
  </si>
  <si>
    <t>Nadiya dasi</t>
  </si>
  <si>
    <t>Pranesh</t>
  </si>
  <si>
    <t>prema sarova</t>
  </si>
  <si>
    <t>Rasa Krida d</t>
  </si>
  <si>
    <t>Shyama Rupa</t>
  </si>
  <si>
    <t>BTG Magazines</t>
  </si>
  <si>
    <t>Harinama Party and Temple Book Store</t>
  </si>
  <si>
    <t>TEMPLE: Ivory Coast</t>
  </si>
  <si>
    <t>Ekadasi Dasa</t>
  </si>
  <si>
    <t>Caturmasya Dasa</t>
  </si>
  <si>
    <t>Raga Bhakti Dasa</t>
  </si>
  <si>
    <t>Bhakta Hare</t>
  </si>
  <si>
    <t>Bhakta Dezai</t>
  </si>
  <si>
    <t>Bhakti Carudesna Swami</t>
  </si>
  <si>
    <t>Ivory Coast</t>
  </si>
  <si>
    <t>ISKCON STELLENBOSCH</t>
  </si>
  <si>
    <t>Gopi Jivana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</si>
</sst>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0.0"/>
  </numFmts>
  <fonts count="36" x14ac:knownFonts="1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5" applyNumberFormat="0" applyAlignment="0" applyProtection="0"/>
    <xf numFmtId="0" fontId="17" fillId="28" borderId="76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7" applyNumberFormat="0" applyFill="0" applyAlignment="0" applyProtection="0"/>
    <xf numFmtId="0" fontId="21" fillId="0" borderId="78" applyNumberFormat="0" applyFill="0" applyAlignment="0" applyProtection="0"/>
    <xf numFmtId="0" fontId="22" fillId="0" borderId="7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5" applyNumberFormat="0" applyAlignment="0" applyProtection="0"/>
    <xf numFmtId="0" fontId="24" fillId="0" borderId="80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1" applyNumberFormat="0" applyFont="0" applyAlignment="0" applyProtection="0"/>
    <xf numFmtId="0" fontId="27" fillId="27" borderId="82" applyNumberFormat="0" applyAlignment="0" applyProtection="0"/>
    <xf numFmtId="0" fontId="28" fillId="0" borderId="0" applyNumberFormat="0" applyFill="0" applyBorder="0" applyAlignment="0" applyProtection="0"/>
    <xf numFmtId="0" fontId="29" fillId="0" borderId="83" applyNumberFormat="0" applyFill="0" applyAlignment="0" applyProtection="0"/>
    <xf numFmtId="0" fontId="30" fillId="0" borderId="0" applyNumberFormat="0" applyFill="0" applyBorder="0" applyAlignment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59" xfId="0" applyFont="1" applyBorder="1"/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3" xfId="0" applyFont="1" applyBorder="1"/>
    <xf numFmtId="0" fontId="1" fillId="0" borderId="64" xfId="0" applyFont="1" applyBorder="1"/>
    <xf numFmtId="0" fontId="1" fillId="0" borderId="65" xfId="0" applyFont="1" applyBorder="1"/>
    <xf numFmtId="44" fontId="1" fillId="0" borderId="66" xfId="28" applyFont="1" applyBorder="1"/>
    <xf numFmtId="0" fontId="1" fillId="0" borderId="25" xfId="0" applyFont="1" applyFill="1" applyBorder="1"/>
    <xf numFmtId="0" fontId="1" fillId="0" borderId="67" xfId="0" applyFont="1" applyFill="1" applyBorder="1"/>
    <xf numFmtId="0" fontId="1" fillId="0" borderId="68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9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0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4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2" fontId="34" fillId="0" borderId="0" xfId="0" applyNumberFormat="1" applyFont="1"/>
  </cellXfs>
  <cellStyles count="4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O24" sqref="O2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73</v>
      </c>
    </row>
    <row r="3" spans="1:16" ht="12.75" x14ac:dyDescent="0.2">
      <c r="B3" s="2" t="s">
        <v>71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/>
      <c r="C9" s="108"/>
      <c r="D9" s="100"/>
      <c r="E9" s="100"/>
      <c r="F9" s="155"/>
      <c r="G9" s="156"/>
      <c r="H9" s="157"/>
      <c r="I9" s="158"/>
      <c r="J9" s="157"/>
      <c r="K9" s="156"/>
      <c r="L9" s="159"/>
      <c r="M9" s="156"/>
      <c r="N9" s="157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25"/>
      <c r="G10" s="126"/>
      <c r="H10" s="127"/>
      <c r="I10" s="104"/>
      <c r="J10" s="127"/>
      <c r="K10" s="126"/>
      <c r="L10" s="105"/>
      <c r="M10" s="126"/>
      <c r="N10" s="127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25"/>
      <c r="G11" s="126"/>
      <c r="H11" s="127"/>
      <c r="I11" s="104"/>
      <c r="J11" s="127"/>
      <c r="K11" s="126"/>
      <c r="L11" s="105"/>
      <c r="M11" s="126"/>
      <c r="N11" s="127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25"/>
      <c r="G12" s="126"/>
      <c r="H12" s="127"/>
      <c r="I12" s="104"/>
      <c r="J12" s="127"/>
      <c r="K12" s="126"/>
      <c r="L12" s="105"/>
      <c r="M12" s="126"/>
      <c r="N12" s="127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25"/>
      <c r="G13" s="126"/>
      <c r="H13" s="127"/>
      <c r="I13" s="104"/>
      <c r="J13" s="127"/>
      <c r="K13" s="126"/>
      <c r="L13" s="105"/>
      <c r="M13" s="126"/>
      <c r="N13" s="127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25"/>
      <c r="G14" s="126"/>
      <c r="H14" s="127"/>
      <c r="I14" s="104"/>
      <c r="J14" s="127"/>
      <c r="K14" s="126"/>
      <c r="L14" s="105"/>
      <c r="M14" s="126"/>
      <c r="N14" s="127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25"/>
      <c r="G15" s="126"/>
      <c r="H15" s="127"/>
      <c r="I15" s="104"/>
      <c r="J15" s="127"/>
      <c r="K15" s="126"/>
      <c r="L15" s="105"/>
      <c r="M15" s="126"/>
      <c r="N15" s="127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25"/>
      <c r="G16" s="126"/>
      <c r="H16" s="127"/>
      <c r="I16" s="104"/>
      <c r="J16" s="127"/>
      <c r="K16" s="126"/>
      <c r="L16" s="105"/>
      <c r="M16" s="126"/>
      <c r="N16" s="127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6" sqref="B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168</v>
      </c>
    </row>
    <row r="3" spans="1:16" ht="12.75" x14ac:dyDescent="0.2">
      <c r="B3" s="2" t="s">
        <v>119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169</v>
      </c>
      <c r="C9" s="108"/>
      <c r="D9" s="100"/>
      <c r="E9" s="100"/>
      <c r="F9" s="125"/>
      <c r="G9" s="126">
        <v>4</v>
      </c>
      <c r="H9" s="127"/>
      <c r="I9" s="104"/>
      <c r="J9" s="127"/>
      <c r="K9" s="126"/>
      <c r="L9" s="105"/>
      <c r="M9" s="126"/>
      <c r="N9" s="127">
        <v>1</v>
      </c>
      <c r="O9" s="106">
        <f t="shared" ref="O9:O17" si="0">SUM(F9:N9)</f>
        <v>5</v>
      </c>
      <c r="P9" s="107">
        <f t="shared" ref="P9:P17" si="1">(F9*$F$5)+(G9*$G$5)+(H9*$H$5)+(I9*$I$5)+(J9*$J$5)+(K9*$K$5)+(L9*$L$5)+(M9*$M$5)+(N9*$N$5)</f>
        <v>3</v>
      </c>
    </row>
    <row r="10" spans="1:16" s="30" customFormat="1" x14ac:dyDescent="0.2">
      <c r="A10" s="1"/>
      <c r="B10" s="99" t="s">
        <v>170</v>
      </c>
      <c r="C10" s="108"/>
      <c r="D10" s="100"/>
      <c r="E10" s="100"/>
      <c r="F10" s="125"/>
      <c r="G10" s="126">
        <v>3</v>
      </c>
      <c r="H10" s="127"/>
      <c r="I10" s="104"/>
      <c r="J10" s="127"/>
      <c r="K10" s="126"/>
      <c r="L10" s="105"/>
      <c r="M10" s="126"/>
      <c r="N10" s="127"/>
      <c r="O10" s="106">
        <f t="shared" si="0"/>
        <v>3</v>
      </c>
      <c r="P10" s="107">
        <f t="shared" si="1"/>
        <v>0.75</v>
      </c>
    </row>
    <row r="11" spans="1:16" s="30" customFormat="1" x14ac:dyDescent="0.2">
      <c r="A11" s="1"/>
      <c r="B11" s="99" t="s">
        <v>171</v>
      </c>
      <c r="C11" s="108"/>
      <c r="D11" s="100"/>
      <c r="E11" s="100"/>
      <c r="F11" s="125"/>
      <c r="G11" s="126">
        <v>5</v>
      </c>
      <c r="H11" s="127"/>
      <c r="I11" s="104"/>
      <c r="J11" s="127"/>
      <c r="K11" s="126"/>
      <c r="L11" s="105"/>
      <c r="M11" s="126"/>
      <c r="N11" s="127">
        <v>1</v>
      </c>
      <c r="O11" s="106">
        <f t="shared" si="0"/>
        <v>6</v>
      </c>
      <c r="P11" s="107">
        <f t="shared" si="1"/>
        <v>3.25</v>
      </c>
    </row>
    <row r="12" spans="1:16" s="30" customFormat="1" x14ac:dyDescent="0.2">
      <c r="A12" s="1"/>
      <c r="B12" s="99" t="s">
        <v>172</v>
      </c>
      <c r="C12" s="108"/>
      <c r="D12" s="100"/>
      <c r="E12" s="100"/>
      <c r="F12" s="125"/>
      <c r="G12" s="126">
        <v>8</v>
      </c>
      <c r="H12" s="127"/>
      <c r="I12" s="104"/>
      <c r="J12" s="127"/>
      <c r="K12" s="126"/>
      <c r="L12" s="105"/>
      <c r="M12" s="126"/>
      <c r="N12" s="127"/>
      <c r="O12" s="106">
        <f t="shared" si="0"/>
        <v>8</v>
      </c>
      <c r="P12" s="107">
        <f t="shared" si="1"/>
        <v>2</v>
      </c>
    </row>
    <row r="13" spans="1:16" s="30" customFormat="1" x14ac:dyDescent="0.2">
      <c r="A13" s="1"/>
      <c r="B13" s="99" t="s">
        <v>173</v>
      </c>
      <c r="C13" s="108"/>
      <c r="D13" s="100"/>
      <c r="E13" s="100"/>
      <c r="F13" s="125"/>
      <c r="G13" s="126">
        <v>3</v>
      </c>
      <c r="H13" s="127"/>
      <c r="I13" s="104"/>
      <c r="J13" s="127"/>
      <c r="K13" s="126"/>
      <c r="L13" s="105"/>
      <c r="M13" s="126"/>
      <c r="N13" s="127"/>
      <c r="O13" s="106">
        <f t="shared" si="0"/>
        <v>3</v>
      </c>
      <c r="P13" s="107">
        <f t="shared" si="1"/>
        <v>0.75</v>
      </c>
    </row>
    <row r="14" spans="1:16" s="30" customFormat="1" x14ac:dyDescent="0.2">
      <c r="A14" s="1"/>
      <c r="B14" s="99" t="s">
        <v>174</v>
      </c>
      <c r="C14" s="108"/>
      <c r="D14" s="100"/>
      <c r="E14" s="100"/>
      <c r="F14" s="125"/>
      <c r="G14" s="126">
        <v>3</v>
      </c>
      <c r="H14" s="127"/>
      <c r="I14" s="104">
        <v>2</v>
      </c>
      <c r="J14" s="127"/>
      <c r="K14" s="126"/>
      <c r="L14" s="105"/>
      <c r="M14" s="126"/>
      <c r="N14" s="127">
        <v>3</v>
      </c>
      <c r="O14" s="106">
        <f t="shared" si="0"/>
        <v>8</v>
      </c>
      <c r="P14" s="107">
        <f t="shared" si="1"/>
        <v>7.75</v>
      </c>
    </row>
    <row r="15" spans="1:16" s="30" customFormat="1" x14ac:dyDescent="0.2">
      <c r="A15" s="1"/>
      <c r="B15" s="99"/>
      <c r="C15" s="108"/>
      <c r="D15" s="100"/>
      <c r="E15" s="100"/>
      <c r="F15" s="125"/>
      <c r="G15" s="126"/>
      <c r="H15" s="127"/>
      <c r="I15" s="104"/>
      <c r="J15" s="127"/>
      <c r="K15" s="126"/>
      <c r="L15" s="105"/>
      <c r="M15" s="126"/>
      <c r="N15" s="127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25"/>
      <c r="G16" s="126"/>
      <c r="H16" s="127"/>
      <c r="I16" s="104"/>
      <c r="J16" s="127"/>
      <c r="K16" s="126"/>
      <c r="L16" s="105"/>
      <c r="M16" s="126"/>
      <c r="N16" s="127"/>
      <c r="O16" s="106">
        <f t="shared" si="0"/>
        <v>0</v>
      </c>
      <c r="P16" s="107">
        <f t="shared" si="1"/>
        <v>0</v>
      </c>
    </row>
    <row r="17" spans="1:16" s="30" customFormat="1" x14ac:dyDescent="0.2">
      <c r="A17" s="1"/>
      <c r="B17" s="99"/>
      <c r="C17" s="108"/>
      <c r="D17" s="100"/>
      <c r="E17" s="100"/>
      <c r="F17" s="125"/>
      <c r="G17" s="126"/>
      <c r="H17" s="127"/>
      <c r="I17" s="104"/>
      <c r="J17" s="127"/>
      <c r="K17" s="126"/>
      <c r="L17" s="105"/>
      <c r="M17" s="126"/>
      <c r="N17" s="127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26</v>
      </c>
      <c r="H18" s="109">
        <f t="shared" si="2"/>
        <v>0</v>
      </c>
      <c r="I18" s="109">
        <f t="shared" si="2"/>
        <v>2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5</v>
      </c>
      <c r="O18" s="109">
        <f t="shared" si="2"/>
        <v>33</v>
      </c>
      <c r="P18" s="109">
        <f t="shared" si="2"/>
        <v>17.5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J41" sqref="J4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39</v>
      </c>
    </row>
    <row r="3" spans="1:16" ht="12.75" x14ac:dyDescent="0.2">
      <c r="B3" s="2" t="s">
        <v>71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40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4"/>
      <c r="D9" s="100"/>
      <c r="E9" s="100"/>
      <c r="F9" s="125"/>
      <c r="G9" s="102"/>
      <c r="H9" s="103"/>
      <c r="I9" s="104"/>
      <c r="J9" s="103"/>
      <c r="K9" s="102"/>
      <c r="L9" s="105"/>
      <c r="M9" s="102"/>
      <c r="N9" s="103"/>
      <c r="O9" s="106">
        <f t="shared" ref="O9:O15" si="0">SUM(F9:N9)</f>
        <v>0</v>
      </c>
      <c r="P9" s="107">
        <f t="shared" ref="P9:P15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25"/>
      <c r="G10" s="126"/>
      <c r="H10" s="127"/>
      <c r="I10" s="104"/>
      <c r="J10" s="127"/>
      <c r="K10" s="126"/>
      <c r="L10" s="105"/>
      <c r="M10" s="126"/>
      <c r="N10" s="127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25"/>
      <c r="G11" s="126"/>
      <c r="H11" s="127"/>
      <c r="I11" s="104"/>
      <c r="J11" s="127"/>
      <c r="K11" s="126"/>
      <c r="L11" s="105"/>
      <c r="M11" s="126"/>
      <c r="N11" s="127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25"/>
      <c r="G12" s="126"/>
      <c r="H12" s="127"/>
      <c r="I12" s="104"/>
      <c r="J12" s="127"/>
      <c r="K12" s="126"/>
      <c r="L12" s="105"/>
      <c r="M12" s="126"/>
      <c r="N12" s="127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25"/>
      <c r="G13" s="126"/>
      <c r="H13" s="127"/>
      <c r="I13" s="104"/>
      <c r="J13" s="127"/>
      <c r="K13" s="126"/>
      <c r="L13" s="105"/>
      <c r="M13" s="126"/>
      <c r="N13" s="127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25"/>
      <c r="G14" s="126"/>
      <c r="H14" s="127"/>
      <c r="I14" s="104"/>
      <c r="J14" s="127"/>
      <c r="K14" s="126"/>
      <c r="L14" s="105"/>
      <c r="M14" s="126"/>
      <c r="N14" s="127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25"/>
      <c r="G15" s="126"/>
      <c r="H15" s="127"/>
      <c r="I15" s="104"/>
      <c r="J15" s="127"/>
      <c r="K15" s="126"/>
      <c r="L15" s="105"/>
      <c r="M15" s="126"/>
      <c r="N15" s="127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25"/>
      <c r="G16" s="126"/>
      <c r="H16" s="127"/>
      <c r="I16" s="104"/>
      <c r="J16" s="127"/>
      <c r="K16" s="126"/>
      <c r="L16" s="105"/>
      <c r="M16" s="126"/>
      <c r="N16" s="127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 x14ac:dyDescent="0.2">
      <c r="A17" s="1"/>
      <c r="B17" s="99"/>
      <c r="C17" s="108"/>
      <c r="D17" s="100"/>
      <c r="E17" s="100"/>
      <c r="F17" s="125"/>
      <c r="G17" s="126"/>
      <c r="H17" s="127"/>
      <c r="I17" s="104"/>
      <c r="J17" s="127"/>
      <c r="K17" s="126"/>
      <c r="L17" s="105"/>
      <c r="M17" s="126"/>
      <c r="N17" s="127"/>
      <c r="O17" s="106">
        <f t="shared" si="2"/>
        <v>0</v>
      </c>
      <c r="P17" s="107">
        <f t="shared" si="3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25"/>
      <c r="G18" s="126"/>
      <c r="H18" s="127"/>
      <c r="I18" s="104"/>
      <c r="J18" s="127"/>
      <c r="K18" s="126"/>
      <c r="L18" s="105"/>
      <c r="M18" s="126"/>
      <c r="N18" s="127"/>
      <c r="O18" s="106">
        <f t="shared" si="2"/>
        <v>0</v>
      </c>
      <c r="P18" s="107">
        <f t="shared" si="3"/>
        <v>0</v>
      </c>
    </row>
    <row r="19" spans="1:16" s="30" customFormat="1" hidden="1" x14ac:dyDescent="0.2">
      <c r="A19" s="1"/>
      <c r="B19" s="99"/>
      <c r="C19" s="108"/>
      <c r="D19" s="100"/>
      <c r="E19" s="100"/>
      <c r="F19" s="125"/>
      <c r="G19" s="126"/>
      <c r="H19" s="127"/>
      <c r="I19" s="104"/>
      <c r="J19" s="127"/>
      <c r="K19" s="126"/>
      <c r="L19" s="105"/>
      <c r="M19" s="126"/>
      <c r="N19" s="127"/>
      <c r="O19" s="106">
        <f t="shared" si="2"/>
        <v>0</v>
      </c>
      <c r="P19" s="107">
        <f t="shared" si="3"/>
        <v>0</v>
      </c>
    </row>
    <row r="20" spans="1:16" s="30" customFormat="1" hidden="1" x14ac:dyDescent="0.2">
      <c r="A20" s="1"/>
      <c r="B20" s="99"/>
      <c r="C20" s="108"/>
      <c r="D20" s="100"/>
      <c r="E20" s="100"/>
      <c r="F20" s="125"/>
      <c r="G20" s="126"/>
      <c r="H20" s="127"/>
      <c r="I20" s="104"/>
      <c r="J20" s="127"/>
      <c r="K20" s="126"/>
      <c r="L20" s="105"/>
      <c r="M20" s="126"/>
      <c r="N20" s="127"/>
      <c r="O20" s="106">
        <f t="shared" si="2"/>
        <v>0</v>
      </c>
      <c r="P20" s="107">
        <f t="shared" si="3"/>
        <v>0</v>
      </c>
    </row>
    <row r="21" spans="1:16" s="30" customFormat="1" x14ac:dyDescent="0.2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 x14ac:dyDescent="0.2">
      <c r="A22" s="1"/>
      <c r="B22" s="99"/>
      <c r="C22" s="108"/>
      <c r="D22" s="100"/>
      <c r="E22" s="100"/>
      <c r="F22" s="125"/>
      <c r="G22" s="126"/>
      <c r="H22" s="127"/>
      <c r="I22" s="104"/>
      <c r="J22" s="127"/>
      <c r="K22" s="126"/>
      <c r="L22" s="105"/>
      <c r="M22" s="126"/>
      <c r="N22" s="127"/>
      <c r="O22" s="106">
        <f t="shared" si="2"/>
        <v>0</v>
      </c>
      <c r="P22" s="107">
        <f t="shared" si="3"/>
        <v>0</v>
      </c>
    </row>
    <row r="23" spans="1:16" s="30" customFormat="1" x14ac:dyDescent="0.2">
      <c r="A23" s="1"/>
      <c r="B23" s="99"/>
      <c r="C23" s="108"/>
      <c r="D23" s="100"/>
      <c r="E23" s="100"/>
      <c r="F23" s="125"/>
      <c r="G23" s="126"/>
      <c r="H23" s="127"/>
      <c r="I23" s="104"/>
      <c r="J23" s="127"/>
      <c r="K23" s="126"/>
      <c r="L23" s="105"/>
      <c r="M23" s="126"/>
      <c r="N23" s="127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 x14ac:dyDescent="0.2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0</v>
      </c>
      <c r="G24" s="109">
        <f t="shared" si="4"/>
        <v>0</v>
      </c>
      <c r="H24" s="109">
        <f t="shared" si="4"/>
        <v>0</v>
      </c>
      <c r="I24" s="109">
        <f t="shared" si="4"/>
        <v>0</v>
      </c>
      <c r="J24" s="109">
        <f t="shared" si="4"/>
        <v>0</v>
      </c>
      <c r="K24" s="109">
        <f t="shared" si="4"/>
        <v>0</v>
      </c>
      <c r="L24" s="109">
        <f t="shared" si="4"/>
        <v>0</v>
      </c>
      <c r="M24" s="109">
        <f t="shared" si="4"/>
        <v>0</v>
      </c>
      <c r="N24" s="109">
        <f t="shared" si="4"/>
        <v>0</v>
      </c>
      <c r="O24" s="109">
        <f t="shared" si="4"/>
        <v>0</v>
      </c>
      <c r="P24" s="109">
        <f t="shared" si="4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3"/>
  <sheetViews>
    <sheetView workbookViewId="0">
      <selection activeCell="L32" sqref="L32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2" t="s">
        <v>36</v>
      </c>
    </row>
    <row r="3" spans="1:16" ht="12.75" x14ac:dyDescent="0.2">
      <c r="B3" s="2" t="s">
        <v>119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43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58" t="s">
        <v>122</v>
      </c>
      <c r="C9" s="152"/>
      <c r="D9" s="51"/>
      <c r="E9" s="52"/>
      <c r="F9" s="53"/>
      <c r="G9" s="59">
        <v>536</v>
      </c>
      <c r="H9" s="60"/>
      <c r="I9" s="61">
        <v>18</v>
      </c>
      <c r="J9" s="60"/>
      <c r="K9" s="59">
        <v>23</v>
      </c>
      <c r="L9" s="62"/>
      <c r="M9" s="59"/>
      <c r="N9" s="60">
        <v>59</v>
      </c>
      <c r="O9" s="121">
        <f>SUM(C9:N9)</f>
        <v>636</v>
      </c>
      <c r="P9" s="37">
        <f>(C9*$C$5)+(F9*$F$5)+(G9*$G$5)+(H9*$H$5)+(I9*$I$5)+(J9*$J$5)+(K9*$K$5)+(L9*$L$5)+(M9*$M$5)+(N9*$N$5)</f>
        <v>284</v>
      </c>
    </row>
    <row r="10" spans="1:16" x14ac:dyDescent="0.2">
      <c r="B10" s="58" t="s">
        <v>123</v>
      </c>
      <c r="C10" s="152"/>
      <c r="D10" s="51"/>
      <c r="E10" s="52"/>
      <c r="F10" s="53">
        <v>1</v>
      </c>
      <c r="G10" s="59"/>
      <c r="H10" s="60"/>
      <c r="I10" s="61"/>
      <c r="J10" s="60"/>
      <c r="K10" s="59">
        <v>2</v>
      </c>
      <c r="L10" s="62"/>
      <c r="M10" s="59"/>
      <c r="N10" s="60"/>
      <c r="O10" s="121">
        <f t="shared" ref="O10:O13" si="0">SUM(F10:N10)</f>
        <v>3</v>
      </c>
      <c r="P10" s="37">
        <f t="shared" ref="P10:P13" si="1">(F10*$F$5)+(G10*$G$5)+(H10*$H$5)+(I10*$I$5)+(J10*$J$5)+(K10*$K$5)+(L10*$L$5)+(M10*$M$5)+(N10*$N$5)</f>
        <v>2.1</v>
      </c>
    </row>
    <row r="11" spans="1:16" x14ac:dyDescent="0.2">
      <c r="B11" s="58" t="s">
        <v>124</v>
      </c>
      <c r="C11" s="152"/>
      <c r="D11" s="51"/>
      <c r="E11" s="52"/>
      <c r="F11" s="53"/>
      <c r="G11" s="59">
        <v>100</v>
      </c>
      <c r="H11" s="60"/>
      <c r="I11" s="153"/>
      <c r="J11" s="60"/>
      <c r="K11" s="59"/>
      <c r="L11" s="62"/>
      <c r="M11" s="59"/>
      <c r="N11" s="60"/>
      <c r="O11" s="121">
        <f t="shared" si="0"/>
        <v>100</v>
      </c>
      <c r="P11" s="37">
        <f t="shared" si="1"/>
        <v>25</v>
      </c>
    </row>
    <row r="12" spans="1:16" x14ac:dyDescent="0.2">
      <c r="B12" s="58" t="s">
        <v>125</v>
      </c>
      <c r="C12" s="152"/>
      <c r="D12" s="51"/>
      <c r="E12" s="52">
        <v>1</v>
      </c>
      <c r="F12" s="53"/>
      <c r="G12" s="59"/>
      <c r="H12" s="60"/>
      <c r="I12" s="61"/>
      <c r="J12" s="60"/>
      <c r="K12" s="59"/>
      <c r="L12" s="62"/>
      <c r="M12" s="59"/>
      <c r="N12" s="60">
        <v>18</v>
      </c>
      <c r="O12" s="121">
        <f t="shared" si="0"/>
        <v>18</v>
      </c>
      <c r="P12" s="37">
        <f t="shared" si="1"/>
        <v>36</v>
      </c>
    </row>
    <row r="13" spans="1:16" x14ac:dyDescent="0.2">
      <c r="B13" s="58"/>
      <c r="C13" s="152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1">
        <f t="shared" si="0"/>
        <v>0</v>
      </c>
      <c r="P13" s="37">
        <f t="shared" si="1"/>
        <v>0</v>
      </c>
    </row>
    <row r="14" spans="1:16" ht="12" thickBot="1" x14ac:dyDescent="0.25">
      <c r="A14" s="38"/>
      <c r="B14" s="39" t="s">
        <v>21</v>
      </c>
      <c r="C14" s="39">
        <f t="shared" ref="C14:P14" si="2">SUM(C9:C13)</f>
        <v>0</v>
      </c>
      <c r="D14" s="39">
        <f t="shared" si="2"/>
        <v>0</v>
      </c>
      <c r="E14" s="39">
        <f t="shared" si="2"/>
        <v>1</v>
      </c>
      <c r="F14" s="39">
        <f t="shared" si="2"/>
        <v>1</v>
      </c>
      <c r="G14" s="39">
        <f t="shared" si="2"/>
        <v>636</v>
      </c>
      <c r="H14" s="39">
        <f t="shared" si="2"/>
        <v>0</v>
      </c>
      <c r="I14" s="39">
        <f t="shared" si="2"/>
        <v>18</v>
      </c>
      <c r="J14" s="39">
        <f t="shared" si="2"/>
        <v>0</v>
      </c>
      <c r="K14" s="39">
        <f t="shared" si="2"/>
        <v>25</v>
      </c>
      <c r="L14" s="39">
        <f t="shared" si="2"/>
        <v>0</v>
      </c>
      <c r="M14" s="39">
        <f t="shared" si="2"/>
        <v>0</v>
      </c>
      <c r="N14" s="39">
        <f t="shared" si="2"/>
        <v>77</v>
      </c>
      <c r="O14" s="39">
        <f t="shared" si="2"/>
        <v>757</v>
      </c>
      <c r="P14" s="39">
        <f t="shared" si="2"/>
        <v>347.1</v>
      </c>
    </row>
    <row r="15" spans="1:16" x14ac:dyDescent="0.2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x14ac:dyDescent="0.2">
      <c r="O16" s="38"/>
    </row>
    <row r="17" spans="2:16" ht="12" thickBot="1" x14ac:dyDescent="0.25">
      <c r="B17" s="33" t="s">
        <v>44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2:16" ht="12" customHeight="1" x14ac:dyDescent="0.2">
      <c r="B18" s="168" t="s">
        <v>126</v>
      </c>
      <c r="C18" s="51"/>
      <c r="D18" s="52"/>
      <c r="E18" s="52"/>
      <c r="F18" s="172"/>
      <c r="G18" s="169">
        <v>100</v>
      </c>
      <c r="H18" s="60"/>
      <c r="I18" s="170">
        <v>59</v>
      </c>
      <c r="J18" s="60"/>
      <c r="K18" s="169">
        <v>23</v>
      </c>
      <c r="L18" s="171"/>
      <c r="M18" s="59"/>
      <c r="N18" s="114"/>
      <c r="O18" s="36">
        <f>SUM(F18:N18)</f>
        <v>182</v>
      </c>
      <c r="P18" s="37">
        <f>(F18*$F$5)+(G18*$G$5)+(H18*$H$5)+(I18*$I$5)+(J18*$J$5)+(K18*$K$5)+(L18*$L$5)+(M18*$M$5)+(N18*$N$5)</f>
        <v>77.5</v>
      </c>
    </row>
    <row r="19" spans="2:16" x14ac:dyDescent="0.2">
      <c r="B19" s="58"/>
      <c r="C19" s="52"/>
      <c r="D19" s="52"/>
      <c r="E19" s="52"/>
      <c r="F19" s="115"/>
      <c r="G19" s="117"/>
      <c r="H19" s="116"/>
      <c r="I19" s="117"/>
      <c r="J19" s="118"/>
      <c r="K19" s="117"/>
      <c r="L19" s="118"/>
      <c r="M19" s="119"/>
      <c r="N19" s="114"/>
      <c r="O19" s="36">
        <f>SUM(F19:N19)</f>
        <v>0</v>
      </c>
      <c r="P19" s="37">
        <f>(F19*$F$5)+(G19*$G$5)+(H19*$H$5)+(I19*$I$5)+(J19*$J$5)+(K19*$K$5)+(L19*$L$5)+(M19*$M$5)+(N19*$N$5)</f>
        <v>0</v>
      </c>
    </row>
    <row r="20" spans="2:16" ht="12" thickBot="1" x14ac:dyDescent="0.25">
      <c r="B20" s="39" t="s">
        <v>21</v>
      </c>
      <c r="C20" s="39">
        <f t="shared" ref="C20:P20" si="3">SUM(C18:C19)</f>
        <v>0</v>
      </c>
      <c r="D20" s="39">
        <f t="shared" si="3"/>
        <v>0</v>
      </c>
      <c r="E20" s="39">
        <f t="shared" si="3"/>
        <v>0</v>
      </c>
      <c r="F20" s="39">
        <f t="shared" si="3"/>
        <v>0</v>
      </c>
      <c r="G20" s="39">
        <f t="shared" si="3"/>
        <v>100</v>
      </c>
      <c r="H20" s="39">
        <f t="shared" si="3"/>
        <v>0</v>
      </c>
      <c r="I20" s="39">
        <f t="shared" si="3"/>
        <v>59</v>
      </c>
      <c r="J20" s="39">
        <f t="shared" si="3"/>
        <v>0</v>
      </c>
      <c r="K20" s="39">
        <f t="shared" si="3"/>
        <v>23</v>
      </c>
      <c r="L20" s="39">
        <f t="shared" si="3"/>
        <v>0</v>
      </c>
      <c r="M20" s="39">
        <f t="shared" si="3"/>
        <v>0</v>
      </c>
      <c r="N20" s="39">
        <f t="shared" si="3"/>
        <v>0</v>
      </c>
      <c r="O20" s="39">
        <f t="shared" si="3"/>
        <v>182</v>
      </c>
      <c r="P20" s="120">
        <f t="shared" si="3"/>
        <v>77.5</v>
      </c>
    </row>
    <row r="22" spans="2:16" x14ac:dyDescent="0.2"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154"/>
    </row>
    <row r="23" spans="2:16" x14ac:dyDescent="0.2">
      <c r="N23" s="123" t="s">
        <v>29</v>
      </c>
      <c r="O23" s="122">
        <f>SUM(O14+O20)</f>
        <v>939</v>
      </c>
      <c r="P23" s="182">
        <f>SUM(P14+P20)</f>
        <v>424.6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9" sqref="B9: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77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24"/>
      <c r="D9" s="100"/>
      <c r="E9" s="100"/>
      <c r="F9" s="125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25"/>
      <c r="G10" s="126"/>
      <c r="H10" s="127"/>
      <c r="I10" s="104"/>
      <c r="J10" s="127"/>
      <c r="K10" s="126"/>
      <c r="L10" s="105"/>
      <c r="M10" s="126"/>
      <c r="N10" s="127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H15" sqref="H15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112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58" t="s">
        <v>114</v>
      </c>
      <c r="C7" s="167"/>
      <c r="D7" s="161"/>
      <c r="E7" s="161"/>
      <c r="F7" s="162">
        <v>351</v>
      </c>
      <c r="G7" s="163">
        <v>5400</v>
      </c>
      <c r="H7" s="164"/>
      <c r="I7" s="165">
        <v>129</v>
      </c>
      <c r="J7" s="164"/>
      <c r="K7" s="163"/>
      <c r="L7" s="166">
        <v>106</v>
      </c>
      <c r="M7" s="163"/>
      <c r="N7" s="164">
        <v>17</v>
      </c>
      <c r="O7" s="36">
        <f>SUM(F7:N7)</f>
        <v>6003</v>
      </c>
      <c r="P7" s="37">
        <f>(F7*$F$3)+(G7*$G$3)+(H7*$H$3)+(I7*$I$3)+(J7*$J$3)+(K7*$K$3)+(L7*$L$3)+(M7*$M$3)+(N7*$N$3)</f>
        <v>1589.6</v>
      </c>
    </row>
    <row r="8" spans="1:16" s="30" customFormat="1" x14ac:dyDescent="0.2">
      <c r="A8" s="1"/>
      <c r="B8" s="160"/>
      <c r="C8" s="167"/>
      <c r="D8" s="161"/>
      <c r="E8" s="161"/>
      <c r="F8" s="162"/>
      <c r="G8" s="163"/>
      <c r="H8" s="164"/>
      <c r="I8" s="165"/>
      <c r="J8" s="164"/>
      <c r="K8" s="163"/>
      <c r="L8" s="166"/>
      <c r="M8" s="163"/>
      <c r="N8" s="164"/>
      <c r="O8" s="36">
        <f>SUM(F8:N8)</f>
        <v>0</v>
      </c>
      <c r="P8" s="37">
        <f>(F8*$F$3)+(G8*$G$3)+(H8*$H$3)+(I8*$I$3)+(J8*$J$3)+(K8*$K$3)+(L8*$L$3)+(M8*$M$3)+(N8*$N$3)</f>
        <v>0</v>
      </c>
    </row>
    <row r="9" spans="1:16" s="30" customFormat="1" x14ac:dyDescent="0.2">
      <c r="A9" s="1"/>
      <c r="B9" s="141"/>
      <c r="C9" s="148"/>
      <c r="D9" s="142"/>
      <c r="E9" s="142"/>
      <c r="F9" s="143"/>
      <c r="G9" s="144"/>
      <c r="H9" s="145"/>
      <c r="I9" s="146"/>
      <c r="J9" s="145"/>
      <c r="K9" s="144"/>
      <c r="L9" s="147"/>
      <c r="M9" s="144"/>
      <c r="N9" s="145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2" thickBot="1" x14ac:dyDescent="0.25">
      <c r="A10" s="38"/>
      <c r="B10" s="39" t="s">
        <v>21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351</v>
      </c>
      <c r="G10" s="39">
        <f t="shared" si="0"/>
        <v>5400</v>
      </c>
      <c r="H10" s="39">
        <f t="shared" si="0"/>
        <v>0</v>
      </c>
      <c r="I10" s="39">
        <f t="shared" si="0"/>
        <v>129</v>
      </c>
      <c r="J10" s="39">
        <f t="shared" si="0"/>
        <v>0</v>
      </c>
      <c r="K10" s="39">
        <f t="shared" si="0"/>
        <v>0</v>
      </c>
      <c r="L10" s="39">
        <f t="shared" si="0"/>
        <v>106</v>
      </c>
      <c r="M10" s="39">
        <f t="shared" si="0"/>
        <v>0</v>
      </c>
      <c r="N10" s="39">
        <f t="shared" si="0"/>
        <v>17</v>
      </c>
      <c r="O10" s="39">
        <f t="shared" si="0"/>
        <v>6003</v>
      </c>
      <c r="P10" s="39">
        <f t="shared" si="0"/>
        <v>1589.6</v>
      </c>
    </row>
    <row r="11" spans="1:16" x14ac:dyDescent="0.2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2" thickBot="1" x14ac:dyDescent="0.25">
      <c r="B13" s="33" t="s">
        <v>32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58" t="s">
        <v>114</v>
      </c>
      <c r="C14" s="63"/>
      <c r="D14" s="52"/>
      <c r="E14" s="52"/>
      <c r="F14" s="53"/>
      <c r="G14" s="59">
        <v>1625</v>
      </c>
      <c r="H14" s="60"/>
      <c r="I14" s="61"/>
      <c r="J14" s="60"/>
      <c r="K14" s="59"/>
      <c r="L14" s="62">
        <v>102</v>
      </c>
      <c r="M14" s="59"/>
      <c r="N14" s="60"/>
      <c r="O14" s="36">
        <f>SUM(F14:N14)</f>
        <v>1727</v>
      </c>
      <c r="P14" s="37">
        <f>(C14*$C$3)+(F14*$F$3)+(G14*$G$3)+(H14*$H$3)+(I14*$I$3)+(J14*$J$3)+(K14*$K$3)+(L14*$L$3)+(M14*$M$3)+(N14*$N$3)</f>
        <v>508.25</v>
      </c>
    </row>
    <row r="15" spans="1:16" s="30" customFormat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s="30" customFormat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ht="12" thickBot="1" x14ac:dyDescent="0.25">
      <c r="A17" s="38"/>
      <c r="B17" s="39" t="s">
        <v>21</v>
      </c>
      <c r="C17" s="39">
        <f>SUM(C14:C16)</f>
        <v>0</v>
      </c>
      <c r="D17" s="39">
        <f>SUM(D14:D16)</f>
        <v>0</v>
      </c>
      <c r="E17" s="39">
        <f>SUM(E14:E16)</f>
        <v>0</v>
      </c>
      <c r="F17" s="39">
        <f>SUM(F14:F16)</f>
        <v>0</v>
      </c>
      <c r="G17" s="39">
        <f>SUM(G14:G16)</f>
        <v>1625</v>
      </c>
      <c r="H17" s="39">
        <f t="shared" ref="H17:P17" si="1">SUM(H14:H16)</f>
        <v>0</v>
      </c>
      <c r="I17" s="39">
        <f t="shared" si="1"/>
        <v>0</v>
      </c>
      <c r="J17" s="39">
        <f t="shared" si="1"/>
        <v>0</v>
      </c>
      <c r="K17" s="39">
        <f t="shared" si="1"/>
        <v>0</v>
      </c>
      <c r="L17" s="39">
        <f t="shared" si="1"/>
        <v>102</v>
      </c>
      <c r="M17" s="39">
        <f t="shared" si="1"/>
        <v>0</v>
      </c>
      <c r="N17" s="39">
        <f t="shared" si="1"/>
        <v>0</v>
      </c>
      <c r="O17" s="41">
        <f t="shared" si="1"/>
        <v>1727</v>
      </c>
      <c r="P17" s="41">
        <f t="shared" si="1"/>
        <v>508.25</v>
      </c>
    </row>
    <row r="18" spans="1:16" x14ac:dyDescent="0.2">
      <c r="G18" s="42"/>
    </row>
    <row r="19" spans="1:16" ht="12.75" x14ac:dyDescent="0.2">
      <c r="B19" s="2"/>
      <c r="C19" s="2"/>
      <c r="D19" s="2"/>
      <c r="E19" s="2"/>
      <c r="F19" s="47"/>
      <c r="G19" s="47"/>
      <c r="H19" s="47"/>
      <c r="I19" s="47"/>
      <c r="J19" s="47"/>
      <c r="K19" s="47"/>
      <c r="L19" s="47"/>
      <c r="M19" s="47"/>
      <c r="N19" s="47"/>
      <c r="O19" s="2"/>
      <c r="P19" s="2"/>
    </row>
    <row r="20" spans="1:16" x14ac:dyDescent="0.2">
      <c r="M20" s="48" t="s">
        <v>21</v>
      </c>
      <c r="O20" s="49">
        <f>+O17+O10</f>
        <v>7730</v>
      </c>
      <c r="P20" s="50">
        <f>+P17+P10</f>
        <v>2097.85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67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42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66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65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64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63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62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61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60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59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58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57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56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55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54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53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52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51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50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49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48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47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5"/>
  <sheetViews>
    <sheetView zoomScaleNormal="100" workbookViewId="0">
      <pane xSplit="2" ySplit="4" topLeftCell="C116" activePane="bottomRight" state="frozen"/>
      <selection pane="topRight" activeCell="C1" sqref="C1"/>
      <selection pane="bottomLeft" activeCell="A5" sqref="A5"/>
      <selection pane="bottomRight" activeCell="O147" sqref="O147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112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3" t="s">
        <v>139</v>
      </c>
      <c r="C7" s="174"/>
      <c r="D7" s="175"/>
      <c r="E7" s="175"/>
      <c r="F7" s="176">
        <v>30</v>
      </c>
      <c r="G7" s="177">
        <v>16</v>
      </c>
      <c r="H7" s="178"/>
      <c r="I7" s="179">
        <v>10</v>
      </c>
      <c r="J7" s="178"/>
      <c r="K7" s="177">
        <v>2</v>
      </c>
      <c r="L7" s="180"/>
      <c r="M7" s="177"/>
      <c r="N7" s="178"/>
      <c r="O7" s="36">
        <f>SUM(C7:N7)</f>
        <v>58</v>
      </c>
      <c r="P7" s="37">
        <f>(C7*$C$3)+(F7*$F$3)+(G7*$G$3)+(H7*$H$3)+(I7*$I$3)+(J7*$J$3)+(K7*$K$3)+(L7*$L$3)+(M7*$M$3)+(N7*$N$3)</f>
        <v>14</v>
      </c>
    </row>
    <row r="8" spans="1:16" s="30" customFormat="1" x14ac:dyDescent="0.2">
      <c r="A8" s="1"/>
      <c r="B8" s="173" t="s">
        <v>140</v>
      </c>
      <c r="C8" s="181"/>
      <c r="D8" s="175"/>
      <c r="E8" s="175"/>
      <c r="F8" s="176">
        <v>15</v>
      </c>
      <c r="G8" s="177">
        <v>183</v>
      </c>
      <c r="H8" s="178"/>
      <c r="I8" s="179">
        <v>8</v>
      </c>
      <c r="J8" s="178"/>
      <c r="K8" s="177">
        <v>15</v>
      </c>
      <c r="L8" s="180"/>
      <c r="M8" s="177"/>
      <c r="N8" s="178"/>
      <c r="O8" s="36">
        <f>SUM(F8:N8)</f>
        <v>221</v>
      </c>
      <c r="P8" s="37">
        <f>(F8*$F$3)+(G8*$G$3)+(H8*$H$3)+(I8*$I$3)+(J8*$J$3)+(K8*$K$3)+(L8*$L$3)+(M8*$M$3)+(N8*$N$3)</f>
        <v>66.25</v>
      </c>
    </row>
    <row r="9" spans="1:16" s="30" customFormat="1" x14ac:dyDescent="0.2">
      <c r="A9" s="1"/>
      <c r="B9" s="173" t="s">
        <v>141</v>
      </c>
      <c r="C9" s="181"/>
      <c r="D9" s="175"/>
      <c r="E9" s="175"/>
      <c r="F9" s="176"/>
      <c r="G9" s="177">
        <v>10</v>
      </c>
      <c r="H9" s="178"/>
      <c r="I9" s="179"/>
      <c r="J9" s="178"/>
      <c r="K9" s="177"/>
      <c r="L9" s="180"/>
      <c r="M9" s="177"/>
      <c r="N9" s="178"/>
      <c r="O9" s="36">
        <f>SUM(F9:N9)</f>
        <v>10</v>
      </c>
      <c r="P9" s="37">
        <f>(F9*$F$3)+(G9*$G$3)+(H9*$H$3)+(I9*$I$3)+(J9*$J$3)+(K9*$K$3)+(L9*$L$3)+(M9*$M$3)+(N9*$N$3)</f>
        <v>2.5</v>
      </c>
    </row>
    <row r="10" spans="1:16" s="30" customFormat="1" x14ac:dyDescent="0.2">
      <c r="A10" s="1"/>
      <c r="B10" s="58" t="s">
        <v>142</v>
      </c>
      <c r="C10" s="51"/>
      <c r="D10" s="52"/>
      <c r="E10" s="52"/>
      <c r="F10" s="53"/>
      <c r="G10" s="59">
        <v>10</v>
      </c>
      <c r="H10" s="60"/>
      <c r="I10" s="61"/>
      <c r="J10" s="60"/>
      <c r="K10" s="59"/>
      <c r="L10" s="62"/>
      <c r="M10" s="59"/>
      <c r="N10" s="60"/>
      <c r="O10" s="36">
        <f t="shared" ref="O10:O12" si="0">SUM(F10:N10)</f>
        <v>10</v>
      </c>
      <c r="P10" s="37">
        <f t="shared" ref="P10:P12" si="1">(F10*$F$3)+(G10*$G$3)+(H10*$H$3)+(I10*$I$3)+(J10*$J$3)+(K10*$K$3)+(L10*$L$3)+(M10*$M$3)+(N10*$N$3)</f>
        <v>2.5</v>
      </c>
    </row>
    <row r="11" spans="1:16" s="30" customFormat="1" x14ac:dyDescent="0.2">
      <c r="A11" s="1"/>
      <c r="B11" s="58" t="s">
        <v>143</v>
      </c>
      <c r="C11" s="51"/>
      <c r="D11" s="52"/>
      <c r="E11" s="52"/>
      <c r="F11" s="53"/>
      <c r="G11" s="59">
        <v>7</v>
      </c>
      <c r="H11" s="60"/>
      <c r="I11" s="61"/>
      <c r="J11" s="60"/>
      <c r="K11" s="59"/>
      <c r="L11" s="62"/>
      <c r="M11" s="59"/>
      <c r="N11" s="60"/>
      <c r="O11" s="36">
        <f t="shared" si="0"/>
        <v>7</v>
      </c>
      <c r="P11" s="37">
        <f t="shared" si="1"/>
        <v>1.75</v>
      </c>
    </row>
    <row r="12" spans="1:16" s="30" customFormat="1" x14ac:dyDescent="0.2">
      <c r="A12" s="1"/>
      <c r="B12" s="58" t="s">
        <v>144</v>
      </c>
      <c r="C12" s="51"/>
      <c r="D12" s="52"/>
      <c r="E12" s="52"/>
      <c r="F12" s="53"/>
      <c r="G12" s="59">
        <v>5</v>
      </c>
      <c r="H12" s="60"/>
      <c r="I12" s="61"/>
      <c r="J12" s="60"/>
      <c r="K12" s="59"/>
      <c r="L12" s="62"/>
      <c r="M12" s="59"/>
      <c r="N12" s="60"/>
      <c r="O12" s="36">
        <f t="shared" si="0"/>
        <v>5</v>
      </c>
      <c r="P12" s="37">
        <f t="shared" si="1"/>
        <v>1.25</v>
      </c>
    </row>
    <row r="13" spans="1:16" s="30" customFormat="1" x14ac:dyDescent="0.2">
      <c r="A13" s="1"/>
      <c r="B13" s="160"/>
      <c r="C13" s="167"/>
      <c r="D13" s="161"/>
      <c r="E13" s="161"/>
      <c r="F13" s="162"/>
      <c r="G13" s="163"/>
      <c r="H13" s="164"/>
      <c r="I13" s="165"/>
      <c r="J13" s="164"/>
      <c r="K13" s="163"/>
      <c r="L13" s="166"/>
      <c r="M13" s="163"/>
      <c r="N13" s="164"/>
      <c r="O13" s="36">
        <f>SUM(F13:N13)</f>
        <v>0</v>
      </c>
      <c r="P13" s="37">
        <f>(F13*$F$3)+(G13*$G$3)+(H13*$H$3)+(I13*$I$3)+(J13*$J$3)+(K13*$K$3)+(L13*$L$3)+(M13*$M$3)+(N13*$N$3)</f>
        <v>0</v>
      </c>
    </row>
    <row r="14" spans="1:16" ht="12" thickBot="1" x14ac:dyDescent="0.25">
      <c r="A14" s="38"/>
      <c r="B14" s="39" t="s">
        <v>21</v>
      </c>
      <c r="C14" s="39">
        <f t="shared" ref="C14:P14" si="2">SUM(C7:C13)</f>
        <v>0</v>
      </c>
      <c r="D14" s="39">
        <f t="shared" si="2"/>
        <v>0</v>
      </c>
      <c r="E14" s="39">
        <f t="shared" si="2"/>
        <v>0</v>
      </c>
      <c r="F14" s="39">
        <f t="shared" si="2"/>
        <v>45</v>
      </c>
      <c r="G14" s="39">
        <f t="shared" si="2"/>
        <v>231</v>
      </c>
      <c r="H14" s="39">
        <f t="shared" si="2"/>
        <v>0</v>
      </c>
      <c r="I14" s="39">
        <f t="shared" si="2"/>
        <v>18</v>
      </c>
      <c r="J14" s="39">
        <f t="shared" si="2"/>
        <v>0</v>
      </c>
      <c r="K14" s="39">
        <f t="shared" si="2"/>
        <v>17</v>
      </c>
      <c r="L14" s="39">
        <f t="shared" si="2"/>
        <v>0</v>
      </c>
      <c r="M14" s="39">
        <f t="shared" si="2"/>
        <v>0</v>
      </c>
      <c r="N14" s="39">
        <f t="shared" si="2"/>
        <v>0</v>
      </c>
      <c r="O14" s="110">
        <f t="shared" si="2"/>
        <v>311</v>
      </c>
      <c r="P14" s="39">
        <f t="shared" si="2"/>
        <v>88.25</v>
      </c>
    </row>
    <row r="15" spans="1:16" x14ac:dyDescent="0.2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x14ac:dyDescent="0.2">
      <c r="B16" s="13"/>
      <c r="C16" s="13"/>
      <c r="D16" s="13"/>
      <c r="E16" s="13"/>
      <c r="F16" s="31"/>
      <c r="G16" s="31"/>
      <c r="H16" s="31"/>
      <c r="I16" s="31"/>
      <c r="J16" s="31"/>
      <c r="K16" s="31"/>
      <c r="L16" s="31"/>
      <c r="M16" s="31"/>
      <c r="N16" s="31"/>
      <c r="O16" s="13"/>
      <c r="P16" s="13"/>
    </row>
    <row r="17" spans="1:16" ht="12" thickBot="1" x14ac:dyDescent="0.25">
      <c r="B17" s="33" t="s">
        <v>22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1:16" s="30" customFormat="1" x14ac:dyDescent="0.2">
      <c r="A18" s="132"/>
      <c r="B18" s="133" t="s">
        <v>78</v>
      </c>
      <c r="C18" s="64"/>
      <c r="D18" s="52"/>
      <c r="E18" s="52"/>
      <c r="F18" s="53">
        <v>75</v>
      </c>
      <c r="G18" s="128">
        <v>215</v>
      </c>
      <c r="H18" s="129"/>
      <c r="I18" s="128">
        <v>61</v>
      </c>
      <c r="J18" s="134"/>
      <c r="K18" s="128">
        <v>92</v>
      </c>
      <c r="L18" s="129"/>
      <c r="M18" s="128"/>
      <c r="N18" s="135">
        <v>146</v>
      </c>
      <c r="O18" s="36">
        <f t="shared" ref="O18:O52" si="3">SUM(F18:N18)</f>
        <v>589</v>
      </c>
      <c r="P18" s="37">
        <f>(F18*$F$3)+(G18*$G$3)+(H18*$H$3)+(I18*$I$3)+(J18*$J$3)+(K18*$K$3)+(L18*$L$3)+(M18*$M$3)+(N18*$N$3)</f>
        <v>475.75</v>
      </c>
    </row>
    <row r="19" spans="1:16" s="30" customFormat="1" x14ac:dyDescent="0.2">
      <c r="A19" s="132"/>
      <c r="B19" s="65" t="s">
        <v>79</v>
      </c>
      <c r="C19" s="64"/>
      <c r="D19" s="52"/>
      <c r="E19" s="52"/>
      <c r="F19" s="53"/>
      <c r="G19" s="128"/>
      <c r="H19" s="129"/>
      <c r="I19" s="128"/>
      <c r="J19" s="134"/>
      <c r="K19" s="128">
        <v>166</v>
      </c>
      <c r="L19" s="129"/>
      <c r="M19" s="128"/>
      <c r="N19" s="135">
        <v>140</v>
      </c>
      <c r="O19" s="36">
        <f t="shared" si="3"/>
        <v>306</v>
      </c>
      <c r="P19" s="37">
        <f t="shared" ref="P19:P52" si="4">(F19*$F$3)+(G19*$G$3)+(H19*$H$3)+(I19*$I$3)+(J19*$J$3)+(K19*$K$3)+(L19*$L$3)+(M19*$M$3)+(N19*$N$3)</f>
        <v>446</v>
      </c>
    </row>
    <row r="20" spans="1:16" s="30" customFormat="1" x14ac:dyDescent="0.2">
      <c r="A20" s="132"/>
      <c r="B20" s="133" t="s">
        <v>80</v>
      </c>
      <c r="C20" s="64"/>
      <c r="D20" s="52">
        <v>3</v>
      </c>
      <c r="E20" s="52">
        <v>3</v>
      </c>
      <c r="F20" s="53">
        <v>20</v>
      </c>
      <c r="G20" s="128">
        <v>131</v>
      </c>
      <c r="H20" s="129"/>
      <c r="I20" s="128">
        <v>107</v>
      </c>
      <c r="J20" s="134"/>
      <c r="K20" s="128">
        <v>60</v>
      </c>
      <c r="L20" s="129"/>
      <c r="M20" s="128"/>
      <c r="N20" s="135">
        <v>117</v>
      </c>
      <c r="O20" s="36">
        <f t="shared" si="3"/>
        <v>435</v>
      </c>
      <c r="P20" s="37">
        <f t="shared" si="4"/>
        <v>382.25</v>
      </c>
    </row>
    <row r="21" spans="1:16" s="30" customFormat="1" x14ac:dyDescent="0.2">
      <c r="A21" s="132"/>
      <c r="B21" s="65" t="s">
        <v>81</v>
      </c>
      <c r="C21" s="64"/>
      <c r="D21" s="52"/>
      <c r="E21" s="52"/>
      <c r="F21" s="53"/>
      <c r="G21" s="128">
        <v>529</v>
      </c>
      <c r="H21" s="129"/>
      <c r="I21" s="128">
        <v>50</v>
      </c>
      <c r="J21" s="134"/>
      <c r="K21" s="128">
        <v>77</v>
      </c>
      <c r="L21" s="129"/>
      <c r="M21" s="128"/>
      <c r="N21" s="135">
        <v>35</v>
      </c>
      <c r="O21" s="36">
        <f t="shared" si="3"/>
        <v>691</v>
      </c>
      <c r="P21" s="37">
        <f t="shared" si="4"/>
        <v>304.25</v>
      </c>
    </row>
    <row r="22" spans="1:16" s="30" customFormat="1" x14ac:dyDescent="0.2">
      <c r="A22" s="132"/>
      <c r="B22" s="133" t="s">
        <v>82</v>
      </c>
      <c r="C22" s="64"/>
      <c r="D22" s="52"/>
      <c r="E22" s="52"/>
      <c r="F22" s="53"/>
      <c r="G22" s="128">
        <v>80</v>
      </c>
      <c r="H22" s="129"/>
      <c r="I22" s="128">
        <v>5</v>
      </c>
      <c r="J22" s="134"/>
      <c r="K22" s="128">
        <v>50</v>
      </c>
      <c r="L22" s="129"/>
      <c r="M22" s="128"/>
      <c r="N22" s="135"/>
      <c r="O22" s="36">
        <f t="shared" si="3"/>
        <v>135</v>
      </c>
      <c r="P22" s="37">
        <f t="shared" si="4"/>
        <v>72.5</v>
      </c>
    </row>
    <row r="23" spans="1:16" s="30" customFormat="1" x14ac:dyDescent="0.2">
      <c r="A23" s="132"/>
      <c r="B23" s="65" t="s">
        <v>83</v>
      </c>
      <c r="C23" s="64"/>
      <c r="D23" s="52"/>
      <c r="E23" s="52"/>
      <c r="F23" s="53"/>
      <c r="G23" s="128">
        <v>200</v>
      </c>
      <c r="H23" s="129"/>
      <c r="I23" s="128"/>
      <c r="J23" s="134"/>
      <c r="K23" s="128"/>
      <c r="L23" s="129"/>
      <c r="M23" s="128"/>
      <c r="N23" s="135"/>
      <c r="O23" s="36">
        <f t="shared" si="3"/>
        <v>200</v>
      </c>
      <c r="P23" s="37">
        <f t="shared" si="4"/>
        <v>50</v>
      </c>
    </row>
    <row r="24" spans="1:16" s="30" customFormat="1" x14ac:dyDescent="0.2">
      <c r="A24" s="132"/>
      <c r="B24" s="133" t="s">
        <v>84</v>
      </c>
      <c r="C24" s="64"/>
      <c r="D24" s="52"/>
      <c r="E24" s="52"/>
      <c r="F24" s="53"/>
      <c r="G24" s="128">
        <v>90</v>
      </c>
      <c r="H24" s="129"/>
      <c r="I24" s="128">
        <v>10</v>
      </c>
      <c r="J24" s="134"/>
      <c r="K24" s="128"/>
      <c r="L24" s="129"/>
      <c r="M24" s="128"/>
      <c r="N24" s="135">
        <v>8</v>
      </c>
      <c r="O24" s="36">
        <f t="shared" si="3"/>
        <v>108</v>
      </c>
      <c r="P24" s="37">
        <f t="shared" si="4"/>
        <v>43.5</v>
      </c>
    </row>
    <row r="25" spans="1:16" s="30" customFormat="1" x14ac:dyDescent="0.2">
      <c r="A25" s="132"/>
      <c r="B25" s="65" t="s">
        <v>85</v>
      </c>
      <c r="C25" s="64"/>
      <c r="D25" s="52"/>
      <c r="E25" s="52"/>
      <c r="F25" s="53"/>
      <c r="G25" s="128">
        <v>57</v>
      </c>
      <c r="H25" s="129"/>
      <c r="I25" s="128"/>
      <c r="J25" s="134"/>
      <c r="K25" s="128">
        <v>5</v>
      </c>
      <c r="L25" s="129"/>
      <c r="M25" s="128"/>
      <c r="N25" s="135">
        <v>11</v>
      </c>
      <c r="O25" s="36">
        <f t="shared" si="3"/>
        <v>73</v>
      </c>
      <c r="P25" s="37">
        <f t="shared" si="4"/>
        <v>41.25</v>
      </c>
    </row>
    <row r="26" spans="1:16" s="30" customFormat="1" ht="11.25" customHeight="1" x14ac:dyDescent="0.2">
      <c r="A26" s="132"/>
      <c r="B26" s="133" t="s">
        <v>86</v>
      </c>
      <c r="C26" s="64"/>
      <c r="D26" s="52"/>
      <c r="E26" s="52"/>
      <c r="F26" s="53"/>
      <c r="G26" s="128"/>
      <c r="H26" s="129"/>
      <c r="I26" s="128"/>
      <c r="J26" s="134"/>
      <c r="K26" s="128"/>
      <c r="L26" s="129"/>
      <c r="M26" s="128"/>
      <c r="N26" s="135">
        <v>20</v>
      </c>
      <c r="O26" s="36">
        <f t="shared" si="3"/>
        <v>20</v>
      </c>
      <c r="P26" s="37">
        <f t="shared" si="4"/>
        <v>40</v>
      </c>
    </row>
    <row r="27" spans="1:16" s="30" customFormat="1" ht="11.25" customHeight="1" x14ac:dyDescent="0.2">
      <c r="A27" s="132"/>
      <c r="B27" s="65" t="s">
        <v>87</v>
      </c>
      <c r="C27" s="64"/>
      <c r="D27" s="52"/>
      <c r="E27" s="52"/>
      <c r="F27" s="53"/>
      <c r="G27" s="128"/>
      <c r="H27" s="129"/>
      <c r="I27" s="128"/>
      <c r="J27" s="134"/>
      <c r="K27" s="128">
        <v>40</v>
      </c>
      <c r="L27" s="129"/>
      <c r="M27" s="128"/>
      <c r="N27" s="135"/>
      <c r="O27" s="36">
        <f t="shared" si="3"/>
        <v>40</v>
      </c>
      <c r="P27" s="37">
        <f t="shared" si="4"/>
        <v>40</v>
      </c>
    </row>
    <row r="28" spans="1:16" s="30" customFormat="1" ht="11.25" customHeight="1" x14ac:dyDescent="0.2">
      <c r="A28" s="132"/>
      <c r="B28" s="133" t="s">
        <v>88</v>
      </c>
      <c r="C28" s="64"/>
      <c r="D28" s="52"/>
      <c r="E28" s="52"/>
      <c r="F28" s="53"/>
      <c r="G28" s="128">
        <v>40</v>
      </c>
      <c r="H28" s="129"/>
      <c r="I28" s="128"/>
      <c r="J28" s="134"/>
      <c r="K28" s="128">
        <v>7</v>
      </c>
      <c r="L28" s="129"/>
      <c r="M28" s="128"/>
      <c r="N28" s="135">
        <v>5</v>
      </c>
      <c r="O28" s="36">
        <f t="shared" si="3"/>
        <v>52</v>
      </c>
      <c r="P28" s="37">
        <f t="shared" si="4"/>
        <v>27</v>
      </c>
    </row>
    <row r="29" spans="1:16" s="30" customFormat="1" ht="11.25" customHeight="1" x14ac:dyDescent="0.2">
      <c r="A29" s="132"/>
      <c r="B29" s="65" t="s">
        <v>89</v>
      </c>
      <c r="C29" s="64"/>
      <c r="D29" s="52"/>
      <c r="E29" s="52"/>
      <c r="F29" s="53"/>
      <c r="G29" s="128">
        <v>1</v>
      </c>
      <c r="H29" s="129"/>
      <c r="I29" s="128"/>
      <c r="J29" s="134"/>
      <c r="K29" s="128">
        <v>25</v>
      </c>
      <c r="L29" s="129"/>
      <c r="M29" s="128"/>
      <c r="N29" s="135"/>
      <c r="O29" s="36">
        <f t="shared" si="3"/>
        <v>26</v>
      </c>
      <c r="P29" s="37">
        <f t="shared" si="4"/>
        <v>25.25</v>
      </c>
    </row>
    <row r="30" spans="1:16" s="30" customFormat="1" ht="11.25" customHeight="1" x14ac:dyDescent="0.2">
      <c r="A30" s="132"/>
      <c r="B30" s="133" t="s">
        <v>90</v>
      </c>
      <c r="C30" s="64"/>
      <c r="D30" s="52"/>
      <c r="E30" s="52"/>
      <c r="F30" s="53"/>
      <c r="G30" s="128">
        <v>42</v>
      </c>
      <c r="H30" s="129"/>
      <c r="I30" s="128"/>
      <c r="J30" s="134"/>
      <c r="K30" s="128"/>
      <c r="L30" s="129"/>
      <c r="M30" s="128"/>
      <c r="N30" s="135">
        <v>1</v>
      </c>
      <c r="O30" s="36">
        <f t="shared" si="3"/>
        <v>43</v>
      </c>
      <c r="P30" s="37">
        <f t="shared" si="4"/>
        <v>12.5</v>
      </c>
    </row>
    <row r="31" spans="1:16" s="30" customFormat="1" ht="11.25" customHeight="1" x14ac:dyDescent="0.2">
      <c r="A31" s="132"/>
      <c r="B31" s="65" t="s">
        <v>91</v>
      </c>
      <c r="C31" s="64"/>
      <c r="D31" s="52"/>
      <c r="E31" s="52"/>
      <c r="F31" s="53"/>
      <c r="G31" s="128">
        <v>1</v>
      </c>
      <c r="H31" s="129"/>
      <c r="I31" s="128"/>
      <c r="J31" s="134"/>
      <c r="K31" s="128">
        <v>12</v>
      </c>
      <c r="L31" s="129"/>
      <c r="M31" s="128"/>
      <c r="N31" s="135"/>
      <c r="O31" s="36">
        <f t="shared" si="3"/>
        <v>13</v>
      </c>
      <c r="P31" s="37">
        <f t="shared" si="4"/>
        <v>12.25</v>
      </c>
    </row>
    <row r="32" spans="1:16" s="30" customFormat="1" ht="11.25" customHeight="1" x14ac:dyDescent="0.2">
      <c r="A32" s="132"/>
      <c r="B32" s="133" t="s">
        <v>92</v>
      </c>
      <c r="C32" s="64"/>
      <c r="D32" s="52"/>
      <c r="E32" s="52"/>
      <c r="F32" s="53"/>
      <c r="G32" s="128">
        <v>26</v>
      </c>
      <c r="H32" s="129"/>
      <c r="I32" s="128"/>
      <c r="J32" s="134"/>
      <c r="K32" s="128">
        <v>5</v>
      </c>
      <c r="L32" s="129"/>
      <c r="M32" s="128"/>
      <c r="N32" s="135"/>
      <c r="O32" s="36">
        <f t="shared" si="3"/>
        <v>31</v>
      </c>
      <c r="P32" s="37">
        <f t="shared" si="4"/>
        <v>11.5</v>
      </c>
    </row>
    <row r="33" spans="1:16" s="30" customFormat="1" ht="11.25" customHeight="1" x14ac:dyDescent="0.2">
      <c r="A33" s="132"/>
      <c r="B33" s="65" t="s">
        <v>93</v>
      </c>
      <c r="C33" s="64"/>
      <c r="D33" s="52"/>
      <c r="E33" s="52"/>
      <c r="F33" s="53"/>
      <c r="G33" s="128">
        <v>30</v>
      </c>
      <c r="H33" s="129"/>
      <c r="I33" s="128"/>
      <c r="J33" s="134"/>
      <c r="K33" s="128"/>
      <c r="L33" s="129"/>
      <c r="M33" s="128"/>
      <c r="N33" s="135"/>
      <c r="O33" s="36">
        <f t="shared" si="3"/>
        <v>30</v>
      </c>
      <c r="P33" s="37">
        <f t="shared" si="4"/>
        <v>7.5</v>
      </c>
    </row>
    <row r="34" spans="1:16" s="30" customFormat="1" ht="11.25" customHeight="1" x14ac:dyDescent="0.2">
      <c r="A34" s="132"/>
      <c r="B34" s="133" t="s">
        <v>94</v>
      </c>
      <c r="C34" s="64"/>
      <c r="D34" s="52"/>
      <c r="E34" s="52"/>
      <c r="F34" s="53"/>
      <c r="G34" s="128">
        <v>25</v>
      </c>
      <c r="H34" s="129"/>
      <c r="I34" s="128"/>
      <c r="J34" s="134"/>
      <c r="K34" s="128"/>
      <c r="L34" s="129"/>
      <c r="M34" s="128"/>
      <c r="N34" s="135"/>
      <c r="O34" s="36">
        <f t="shared" si="3"/>
        <v>25</v>
      </c>
      <c r="P34" s="37">
        <f t="shared" si="4"/>
        <v>6.25</v>
      </c>
    </row>
    <row r="35" spans="1:16" s="30" customFormat="1" ht="11.25" customHeight="1" x14ac:dyDescent="0.2">
      <c r="A35" s="132"/>
      <c r="B35" s="65" t="s">
        <v>95</v>
      </c>
      <c r="C35" s="64"/>
      <c r="D35" s="52"/>
      <c r="E35" s="52"/>
      <c r="F35" s="53"/>
      <c r="G35" s="128">
        <v>25</v>
      </c>
      <c r="H35" s="129"/>
      <c r="I35" s="128"/>
      <c r="J35" s="134"/>
      <c r="K35" s="128"/>
      <c r="L35" s="129"/>
      <c r="M35" s="128"/>
      <c r="N35" s="135"/>
      <c r="O35" s="36">
        <f t="shared" si="3"/>
        <v>25</v>
      </c>
      <c r="P35" s="37">
        <f t="shared" si="4"/>
        <v>6.25</v>
      </c>
    </row>
    <row r="36" spans="1:16" s="30" customFormat="1" ht="11.25" customHeight="1" x14ac:dyDescent="0.2">
      <c r="A36" s="132"/>
      <c r="B36" s="133" t="s">
        <v>96</v>
      </c>
      <c r="C36" s="64"/>
      <c r="D36" s="52"/>
      <c r="E36" s="52"/>
      <c r="F36" s="53"/>
      <c r="G36" s="128">
        <v>25</v>
      </c>
      <c r="H36" s="129"/>
      <c r="I36" s="128"/>
      <c r="J36" s="134"/>
      <c r="K36" s="128"/>
      <c r="L36" s="129"/>
      <c r="M36" s="128"/>
      <c r="N36" s="135"/>
      <c r="O36" s="36">
        <f t="shared" si="3"/>
        <v>25</v>
      </c>
      <c r="P36" s="37">
        <f t="shared" si="4"/>
        <v>6.25</v>
      </c>
    </row>
    <row r="37" spans="1:16" s="30" customFormat="1" ht="11.25" customHeight="1" x14ac:dyDescent="0.2">
      <c r="A37" s="132"/>
      <c r="B37" s="65" t="s">
        <v>97</v>
      </c>
      <c r="C37" s="64"/>
      <c r="D37" s="52"/>
      <c r="E37" s="52"/>
      <c r="F37" s="53"/>
      <c r="G37" s="128">
        <v>25</v>
      </c>
      <c r="H37" s="129"/>
      <c r="I37" s="128"/>
      <c r="J37" s="134"/>
      <c r="K37" s="128"/>
      <c r="L37" s="129"/>
      <c r="M37" s="128"/>
      <c r="N37" s="135"/>
      <c r="O37" s="36">
        <f t="shared" si="3"/>
        <v>25</v>
      </c>
      <c r="P37" s="37">
        <f t="shared" si="4"/>
        <v>6.25</v>
      </c>
    </row>
    <row r="38" spans="1:16" s="30" customFormat="1" ht="11.25" customHeight="1" x14ac:dyDescent="0.2">
      <c r="A38" s="132"/>
      <c r="B38" s="133" t="s">
        <v>98</v>
      </c>
      <c r="C38" s="64"/>
      <c r="D38" s="52"/>
      <c r="E38" s="52"/>
      <c r="F38" s="53"/>
      <c r="G38" s="128">
        <v>25</v>
      </c>
      <c r="H38" s="129"/>
      <c r="I38" s="128"/>
      <c r="J38" s="134"/>
      <c r="K38" s="128"/>
      <c r="L38" s="129"/>
      <c r="M38" s="128"/>
      <c r="N38" s="135"/>
      <c r="O38" s="36">
        <f t="shared" si="3"/>
        <v>25</v>
      </c>
      <c r="P38" s="37">
        <f t="shared" si="4"/>
        <v>6.25</v>
      </c>
    </row>
    <row r="39" spans="1:16" s="30" customFormat="1" ht="11.25" customHeight="1" x14ac:dyDescent="0.2">
      <c r="A39" s="132"/>
      <c r="B39" s="65" t="s">
        <v>99</v>
      </c>
      <c r="C39" s="64"/>
      <c r="D39" s="52"/>
      <c r="E39" s="52"/>
      <c r="F39" s="53"/>
      <c r="G39" s="128">
        <v>24</v>
      </c>
      <c r="H39" s="129"/>
      <c r="I39" s="128"/>
      <c r="J39" s="134"/>
      <c r="K39" s="128"/>
      <c r="L39" s="129"/>
      <c r="M39" s="128"/>
      <c r="N39" s="135"/>
      <c r="O39" s="36">
        <f t="shared" si="3"/>
        <v>24</v>
      </c>
      <c r="P39" s="37">
        <f t="shared" si="4"/>
        <v>6</v>
      </c>
    </row>
    <row r="40" spans="1:16" s="30" customFormat="1" ht="11.25" customHeight="1" x14ac:dyDescent="0.2">
      <c r="A40" s="132"/>
      <c r="B40" s="133" t="s">
        <v>100</v>
      </c>
      <c r="C40" s="64"/>
      <c r="D40" s="52"/>
      <c r="E40" s="52"/>
      <c r="F40" s="53"/>
      <c r="G40" s="128">
        <v>22</v>
      </c>
      <c r="H40" s="129"/>
      <c r="I40" s="128"/>
      <c r="J40" s="134"/>
      <c r="K40" s="128"/>
      <c r="L40" s="129"/>
      <c r="M40" s="128"/>
      <c r="N40" s="135"/>
      <c r="O40" s="36">
        <f t="shared" si="3"/>
        <v>22</v>
      </c>
      <c r="P40" s="37">
        <f t="shared" si="4"/>
        <v>5.5</v>
      </c>
    </row>
    <row r="41" spans="1:16" s="30" customFormat="1" ht="11.25" customHeight="1" x14ac:dyDescent="0.2">
      <c r="A41" s="132"/>
      <c r="B41" s="65" t="s">
        <v>101</v>
      </c>
      <c r="C41" s="64"/>
      <c r="D41" s="52"/>
      <c r="E41" s="52"/>
      <c r="F41" s="53"/>
      <c r="G41" s="128">
        <v>20</v>
      </c>
      <c r="H41" s="129"/>
      <c r="I41" s="128"/>
      <c r="J41" s="134"/>
      <c r="K41" s="128"/>
      <c r="L41" s="129"/>
      <c r="M41" s="128"/>
      <c r="N41" s="135"/>
      <c r="O41" s="36">
        <f t="shared" si="3"/>
        <v>20</v>
      </c>
      <c r="P41" s="37">
        <f t="shared" si="4"/>
        <v>5</v>
      </c>
    </row>
    <row r="42" spans="1:16" s="30" customFormat="1" ht="11.25" customHeight="1" x14ac:dyDescent="0.2">
      <c r="A42" s="132"/>
      <c r="B42" s="133" t="s">
        <v>102</v>
      </c>
      <c r="C42" s="64"/>
      <c r="D42" s="52"/>
      <c r="E42" s="52"/>
      <c r="F42" s="53"/>
      <c r="G42" s="128">
        <v>20</v>
      </c>
      <c r="H42" s="129"/>
      <c r="I42" s="128"/>
      <c r="J42" s="134"/>
      <c r="K42" s="128"/>
      <c r="L42" s="129"/>
      <c r="M42" s="128"/>
      <c r="N42" s="135"/>
      <c r="O42" s="36">
        <f t="shared" si="3"/>
        <v>20</v>
      </c>
      <c r="P42" s="37">
        <f t="shared" si="4"/>
        <v>5</v>
      </c>
    </row>
    <row r="43" spans="1:16" s="30" customFormat="1" ht="11.25" customHeight="1" x14ac:dyDescent="0.2">
      <c r="A43" s="132"/>
      <c r="B43" s="65" t="s">
        <v>103</v>
      </c>
      <c r="C43" s="64"/>
      <c r="D43" s="52"/>
      <c r="E43" s="52"/>
      <c r="F43" s="53"/>
      <c r="G43" s="128"/>
      <c r="H43" s="129"/>
      <c r="I43" s="128">
        <v>1</v>
      </c>
      <c r="J43" s="134"/>
      <c r="K43" s="128">
        <v>4</v>
      </c>
      <c r="L43" s="129"/>
      <c r="M43" s="128"/>
      <c r="N43" s="135"/>
      <c r="O43" s="36">
        <f t="shared" si="3"/>
        <v>5</v>
      </c>
      <c r="P43" s="37">
        <f t="shared" si="4"/>
        <v>4.5</v>
      </c>
    </row>
    <row r="44" spans="1:16" s="30" customFormat="1" ht="11.25" customHeight="1" x14ac:dyDescent="0.2">
      <c r="A44" s="132"/>
      <c r="B44" s="133" t="s">
        <v>104</v>
      </c>
      <c r="C44" s="64"/>
      <c r="D44" s="52"/>
      <c r="E44" s="52"/>
      <c r="F44" s="53"/>
      <c r="G44" s="128">
        <v>10</v>
      </c>
      <c r="H44" s="129"/>
      <c r="I44" s="128"/>
      <c r="J44" s="134"/>
      <c r="K44" s="128"/>
      <c r="L44" s="129"/>
      <c r="M44" s="128"/>
      <c r="N44" s="135">
        <v>1</v>
      </c>
      <c r="O44" s="36">
        <f t="shared" si="3"/>
        <v>11</v>
      </c>
      <c r="P44" s="37">
        <f t="shared" si="4"/>
        <v>4.5</v>
      </c>
    </row>
    <row r="45" spans="1:16" s="30" customFormat="1" ht="11.25" customHeight="1" x14ac:dyDescent="0.2">
      <c r="A45" s="132"/>
      <c r="B45" s="65" t="s">
        <v>105</v>
      </c>
      <c r="C45" s="64"/>
      <c r="D45" s="52"/>
      <c r="E45" s="52"/>
      <c r="F45" s="53"/>
      <c r="G45" s="128"/>
      <c r="H45" s="129"/>
      <c r="I45" s="128"/>
      <c r="J45" s="134"/>
      <c r="K45" s="128"/>
      <c r="L45" s="129"/>
      <c r="M45" s="128"/>
      <c r="N45" s="135">
        <v>2</v>
      </c>
      <c r="O45" s="36">
        <f t="shared" si="3"/>
        <v>2</v>
      </c>
      <c r="P45" s="37">
        <f t="shared" si="4"/>
        <v>4</v>
      </c>
    </row>
    <row r="46" spans="1:16" s="30" customFormat="1" ht="11.25" customHeight="1" x14ac:dyDescent="0.2">
      <c r="A46" s="132"/>
      <c r="B46" s="133" t="s">
        <v>106</v>
      </c>
      <c r="C46" s="64"/>
      <c r="D46" s="52"/>
      <c r="E46" s="52"/>
      <c r="F46" s="53"/>
      <c r="G46" s="128">
        <v>3</v>
      </c>
      <c r="H46" s="129"/>
      <c r="I46" s="128">
        <v>2</v>
      </c>
      <c r="J46" s="134"/>
      <c r="K46" s="128">
        <v>1</v>
      </c>
      <c r="L46" s="129"/>
      <c r="M46" s="128"/>
      <c r="N46" s="135"/>
      <c r="O46" s="36">
        <f t="shared" si="3"/>
        <v>6</v>
      </c>
      <c r="P46" s="37">
        <f t="shared" si="4"/>
        <v>2.75</v>
      </c>
    </row>
    <row r="47" spans="1:16" s="30" customFormat="1" ht="11.25" customHeight="1" x14ac:dyDescent="0.2">
      <c r="A47" s="132"/>
      <c r="B47" s="65" t="s">
        <v>107</v>
      </c>
      <c r="C47" s="64"/>
      <c r="D47" s="52"/>
      <c r="E47" s="52"/>
      <c r="F47" s="53"/>
      <c r="G47" s="128">
        <v>10</v>
      </c>
      <c r="H47" s="129"/>
      <c r="I47" s="128"/>
      <c r="J47" s="134"/>
      <c r="K47" s="128"/>
      <c r="L47" s="129"/>
      <c r="M47" s="128"/>
      <c r="N47" s="135"/>
      <c r="O47" s="36">
        <f t="shared" si="3"/>
        <v>10</v>
      </c>
      <c r="P47" s="37">
        <f t="shared" si="4"/>
        <v>2.5</v>
      </c>
    </row>
    <row r="48" spans="1:16" s="30" customFormat="1" ht="11.25" customHeight="1" x14ac:dyDescent="0.2">
      <c r="A48" s="132"/>
      <c r="B48" s="133" t="s">
        <v>108</v>
      </c>
      <c r="C48" s="64"/>
      <c r="D48" s="52"/>
      <c r="E48" s="52"/>
      <c r="F48" s="53"/>
      <c r="G48" s="128">
        <v>10</v>
      </c>
      <c r="H48" s="129"/>
      <c r="I48" s="128"/>
      <c r="J48" s="134"/>
      <c r="K48" s="128"/>
      <c r="L48" s="129"/>
      <c r="M48" s="128"/>
      <c r="N48" s="135"/>
      <c r="O48" s="36">
        <f t="shared" si="3"/>
        <v>10</v>
      </c>
      <c r="P48" s="37">
        <f t="shared" si="4"/>
        <v>2.5</v>
      </c>
    </row>
    <row r="49" spans="1:16" s="30" customFormat="1" ht="11.25" customHeight="1" x14ac:dyDescent="0.2">
      <c r="A49" s="132"/>
      <c r="B49" s="65" t="s">
        <v>109</v>
      </c>
      <c r="C49" s="64"/>
      <c r="D49" s="52"/>
      <c r="E49" s="52"/>
      <c r="F49" s="53"/>
      <c r="G49" s="128">
        <v>10</v>
      </c>
      <c r="H49" s="129"/>
      <c r="I49" s="128"/>
      <c r="J49" s="134"/>
      <c r="K49" s="128"/>
      <c r="L49" s="129"/>
      <c r="M49" s="128"/>
      <c r="N49" s="135"/>
      <c r="O49" s="36">
        <f t="shared" si="3"/>
        <v>10</v>
      </c>
      <c r="P49" s="37">
        <f t="shared" si="4"/>
        <v>2.5</v>
      </c>
    </row>
    <row r="50" spans="1:16" s="30" customFormat="1" ht="11.25" customHeight="1" x14ac:dyDescent="0.2">
      <c r="A50" s="132"/>
      <c r="B50" s="133" t="s">
        <v>110</v>
      </c>
      <c r="C50" s="64"/>
      <c r="D50" s="52"/>
      <c r="E50" s="52"/>
      <c r="F50" s="53"/>
      <c r="G50" s="128"/>
      <c r="H50" s="129"/>
      <c r="I50" s="128"/>
      <c r="J50" s="134"/>
      <c r="K50" s="128"/>
      <c r="L50" s="129"/>
      <c r="M50" s="128"/>
      <c r="N50" s="135">
        <v>1</v>
      </c>
      <c r="O50" s="36">
        <f t="shared" si="3"/>
        <v>1</v>
      </c>
      <c r="P50" s="37">
        <f t="shared" si="4"/>
        <v>2</v>
      </c>
    </row>
    <row r="51" spans="1:16" s="30" customFormat="1" ht="11.25" customHeight="1" x14ac:dyDescent="0.2">
      <c r="A51" s="132"/>
      <c r="B51" s="65" t="s">
        <v>111</v>
      </c>
      <c r="C51" s="64"/>
      <c r="D51" s="52"/>
      <c r="E51" s="52"/>
      <c r="F51" s="53"/>
      <c r="G51" s="128">
        <v>1</v>
      </c>
      <c r="H51" s="129"/>
      <c r="I51" s="128"/>
      <c r="J51" s="134"/>
      <c r="K51" s="128">
        <v>1</v>
      </c>
      <c r="L51" s="129"/>
      <c r="M51" s="128"/>
      <c r="N51" s="135"/>
      <c r="O51" s="36">
        <f t="shared" si="3"/>
        <v>2</v>
      </c>
      <c r="P51" s="37">
        <f t="shared" si="4"/>
        <v>1.25</v>
      </c>
    </row>
    <row r="52" spans="1:16" s="30" customFormat="1" ht="11.25" customHeight="1" x14ac:dyDescent="0.2">
      <c r="A52" s="132"/>
      <c r="B52" s="133"/>
      <c r="C52" s="64"/>
      <c r="D52" s="52"/>
      <c r="E52" s="52"/>
      <c r="F52" s="53"/>
      <c r="G52" s="128"/>
      <c r="H52" s="129"/>
      <c r="I52" s="128"/>
      <c r="J52" s="134"/>
      <c r="K52" s="128"/>
      <c r="L52" s="129"/>
      <c r="M52" s="128"/>
      <c r="N52" s="135"/>
      <c r="O52" s="36">
        <f t="shared" si="3"/>
        <v>0</v>
      </c>
      <c r="P52" s="37">
        <f t="shared" si="4"/>
        <v>0</v>
      </c>
    </row>
    <row r="53" spans="1:16" s="30" customFormat="1" x14ac:dyDescent="0.2">
      <c r="A53" s="132"/>
      <c r="B53" s="65"/>
      <c r="C53" s="64"/>
      <c r="D53" s="52"/>
      <c r="E53" s="52"/>
      <c r="F53" s="53"/>
      <c r="G53" s="138"/>
      <c r="H53" s="139"/>
      <c r="I53" s="136"/>
      <c r="J53" s="1"/>
      <c r="K53" s="136"/>
      <c r="L53" s="111"/>
      <c r="M53" s="136"/>
      <c r="N53" s="1"/>
      <c r="O53" s="131">
        <f t="shared" ref="O53" si="5">SUM(F53:N53)</f>
        <v>0</v>
      </c>
      <c r="P53" s="37">
        <f t="shared" ref="P53" si="6">(F53*$F$3)+(G53*$G$3)+(H53*$H$3)+(I53*$I$3)+(J53*$J$3)+(K53*$K$3)+(L53*$L$3)+(M53*$M$3)+(N53*$N$3)</f>
        <v>0</v>
      </c>
    </row>
    <row r="54" spans="1:16" ht="12" thickBot="1" x14ac:dyDescent="0.25">
      <c r="A54" s="38"/>
      <c r="B54" s="39"/>
      <c r="C54" s="43">
        <f t="shared" ref="C54:H54" si="7">SUM(C18:C53)</f>
        <v>0</v>
      </c>
      <c r="D54" s="43">
        <f t="shared" si="7"/>
        <v>3</v>
      </c>
      <c r="E54" s="43">
        <f t="shared" si="7"/>
        <v>3</v>
      </c>
      <c r="F54" s="43">
        <f t="shared" si="7"/>
        <v>95</v>
      </c>
      <c r="G54" s="43">
        <f t="shared" si="7"/>
        <v>1697</v>
      </c>
      <c r="H54" s="43">
        <f t="shared" si="7"/>
        <v>0</v>
      </c>
      <c r="I54" s="43">
        <f>SUM(I18:I53)</f>
        <v>236</v>
      </c>
      <c r="J54" s="43">
        <f t="shared" ref="J54:N54" si="8">SUM(J18:J53)</f>
        <v>0</v>
      </c>
      <c r="K54" s="43">
        <f t="shared" si="8"/>
        <v>545</v>
      </c>
      <c r="L54" s="43">
        <f t="shared" si="8"/>
        <v>0</v>
      </c>
      <c r="M54" s="43">
        <f t="shared" si="8"/>
        <v>0</v>
      </c>
      <c r="N54" s="43">
        <f t="shared" si="8"/>
        <v>487</v>
      </c>
      <c r="O54" s="44">
        <f>SUM(O18:O53)</f>
        <v>3060</v>
      </c>
      <c r="P54" s="45">
        <f>SUM(P18:P53)</f>
        <v>2070.75</v>
      </c>
    </row>
    <row r="55" spans="1:16" x14ac:dyDescent="0.2">
      <c r="G55" s="42"/>
    </row>
    <row r="56" spans="1:16" x14ac:dyDescent="0.2">
      <c r="A56" s="38"/>
      <c r="B56" s="54"/>
      <c r="C56" s="54"/>
      <c r="D56" s="54"/>
      <c r="E56" s="54"/>
      <c r="F56" s="54"/>
      <c r="G56" s="55"/>
      <c r="H56" s="55"/>
      <c r="I56" s="55"/>
      <c r="J56" s="55"/>
      <c r="K56" s="55"/>
      <c r="L56" s="55"/>
      <c r="M56" s="55"/>
      <c r="N56" s="55"/>
      <c r="O56" s="56"/>
      <c r="P56" s="57"/>
    </row>
    <row r="57" spans="1:16" ht="12" thickBot="1" x14ac:dyDescent="0.25">
      <c r="B57" s="33" t="s">
        <v>134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 ht="11.25" customHeight="1" x14ac:dyDescent="0.2">
      <c r="A58" s="1"/>
      <c r="B58" s="58" t="s">
        <v>135</v>
      </c>
      <c r="C58" s="51"/>
      <c r="D58" s="161"/>
      <c r="E58" s="161"/>
      <c r="F58" s="162"/>
      <c r="G58" s="163">
        <v>105</v>
      </c>
      <c r="H58" s="164"/>
      <c r="I58" s="165">
        <v>57</v>
      </c>
      <c r="J58" s="164"/>
      <c r="K58" s="163">
        <v>33</v>
      </c>
      <c r="L58" s="166"/>
      <c r="M58" s="163"/>
      <c r="N58" s="164">
        <v>9</v>
      </c>
      <c r="O58" s="36">
        <f>SUM(F58:N58)</f>
        <v>204</v>
      </c>
      <c r="P58" s="37">
        <f>(F58*$F$3)+(G58*$G$3)+(H58*$H$3)+(I58*$I$3)+(J58*$J$3)+(K58*$K$3)+(L58*$L$3)+(M58*$M$3)+(N58*$N$3)</f>
        <v>105.75</v>
      </c>
    </row>
    <row r="59" spans="1:16" s="30" customFormat="1" ht="11.25" customHeight="1" x14ac:dyDescent="0.2">
      <c r="A59" s="1"/>
      <c r="B59" s="58" t="s">
        <v>136</v>
      </c>
      <c r="C59" s="51"/>
      <c r="D59" s="52"/>
      <c r="E59" s="52"/>
      <c r="F59" s="53"/>
      <c r="G59" s="59">
        <v>25</v>
      </c>
      <c r="H59" s="60"/>
      <c r="I59" s="61"/>
      <c r="J59" s="60"/>
      <c r="K59" s="59"/>
      <c r="L59" s="62"/>
      <c r="M59" s="59"/>
      <c r="N59" s="60"/>
      <c r="O59" s="36">
        <f>SUM(F59:N59)</f>
        <v>25</v>
      </c>
      <c r="P59" s="37">
        <f>(F59*$F$3)+(G59*$G$3)+(H59*$H$3)+(I59*$I$3)+(J59*$J$3)+(K59*$K$3)+(L59*$L$3)+(M59*$M$3)+(N59*$N$3)</f>
        <v>6.25</v>
      </c>
    </row>
    <row r="60" spans="1:16" s="30" customFormat="1" ht="11.25" customHeight="1" x14ac:dyDescent="0.2">
      <c r="A60" s="1"/>
      <c r="B60" s="58" t="s">
        <v>137</v>
      </c>
      <c r="C60" s="51"/>
      <c r="D60" s="52"/>
      <c r="E60" s="52"/>
      <c r="F60" s="53"/>
      <c r="G60" s="59">
        <v>2</v>
      </c>
      <c r="H60" s="60"/>
      <c r="I60" s="61"/>
      <c r="J60" s="60"/>
      <c r="K60" s="59"/>
      <c r="L60" s="62"/>
      <c r="M60" s="59"/>
      <c r="N60" s="60"/>
      <c r="O60" s="36">
        <f>SUM(F60:N60)</f>
        <v>2</v>
      </c>
      <c r="P60" s="37">
        <f>(F60*$F$3)+(G60*$G$3)+(H60*$H$3)+(I60*$I$3)+(J60*$J$3)+(K60*$K$3)+(L60*$L$3)+(M60*$M$3)+(N60*$N$3)</f>
        <v>0.5</v>
      </c>
    </row>
    <row r="61" spans="1:16" s="30" customFormat="1" ht="11.25" customHeight="1" x14ac:dyDescent="0.2">
      <c r="A61" s="1"/>
      <c r="B61" s="58" t="s">
        <v>138</v>
      </c>
      <c r="C61" s="51"/>
      <c r="D61" s="52"/>
      <c r="E61" s="52"/>
      <c r="F61" s="53"/>
      <c r="G61" s="59">
        <v>13</v>
      </c>
      <c r="H61" s="60"/>
      <c r="I61" s="61">
        <v>6</v>
      </c>
      <c r="J61" s="60"/>
      <c r="K61" s="59"/>
      <c r="L61" s="62"/>
      <c r="M61" s="59"/>
      <c r="N61" s="60"/>
      <c r="O61" s="36">
        <f>SUM(F61:N61)</f>
        <v>19</v>
      </c>
      <c r="P61" s="37">
        <f>(F61*$F$3)+(G61*$G$3)+(H61*$H$3)+(I61*$I$3)+(J61*$J$3)+(K61*$K$3)+(L61*$L$3)+(M61*$M$3)+(N61*$N$3)</f>
        <v>6.25</v>
      </c>
    </row>
    <row r="62" spans="1:16" s="30" customFormat="1" ht="11.25" customHeight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>SUM(F62:N62)</f>
        <v>0</v>
      </c>
      <c r="P62" s="37">
        <f>(F62*$F$3)+(G62*$G$3)+(H62*$H$3)+(I62*$I$3)+(J62*$J$3)+(K62*$K$3)+(L62*$L$3)+(M62*$M$3)+(N62*$N$3)</f>
        <v>0</v>
      </c>
    </row>
    <row r="63" spans="1:16" ht="12" thickBot="1" x14ac:dyDescent="0.25">
      <c r="A63" s="38"/>
      <c r="B63" s="39" t="s">
        <v>21</v>
      </c>
      <c r="C63" s="39">
        <f t="shared" ref="C63:P63" si="9">SUM(C58:C62)</f>
        <v>0</v>
      </c>
      <c r="D63" s="39">
        <f t="shared" si="9"/>
        <v>0</v>
      </c>
      <c r="E63" s="39">
        <f t="shared" si="9"/>
        <v>0</v>
      </c>
      <c r="F63" s="39">
        <f t="shared" si="9"/>
        <v>0</v>
      </c>
      <c r="G63" s="43">
        <f t="shared" si="9"/>
        <v>145</v>
      </c>
      <c r="H63" s="43">
        <f t="shared" si="9"/>
        <v>0</v>
      </c>
      <c r="I63" s="43">
        <f t="shared" si="9"/>
        <v>63</v>
      </c>
      <c r="J63" s="43">
        <f t="shared" si="9"/>
        <v>0</v>
      </c>
      <c r="K63" s="43">
        <f t="shared" si="9"/>
        <v>33</v>
      </c>
      <c r="L63" s="43">
        <f t="shared" si="9"/>
        <v>0</v>
      </c>
      <c r="M63" s="43">
        <f t="shared" si="9"/>
        <v>0</v>
      </c>
      <c r="N63" s="43">
        <f t="shared" si="9"/>
        <v>9</v>
      </c>
      <c r="O63" s="44">
        <f t="shared" si="9"/>
        <v>250</v>
      </c>
      <c r="P63" s="45">
        <f t="shared" si="9"/>
        <v>118.75</v>
      </c>
    </row>
    <row r="64" spans="1:16" ht="11.25" customHeight="1" x14ac:dyDescent="0.2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x14ac:dyDescent="0.2">
      <c r="G65" s="42"/>
    </row>
    <row r="66" spans="1:16" ht="12" thickBot="1" x14ac:dyDescent="0.25">
      <c r="B66" s="33" t="s">
        <v>76</v>
      </c>
      <c r="C66" s="33"/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  <c r="P66" s="35"/>
    </row>
    <row r="67" spans="1:16" s="30" customFormat="1" x14ac:dyDescent="0.2">
      <c r="A67" s="132"/>
      <c r="B67" s="133" t="s">
        <v>158</v>
      </c>
      <c r="C67" s="64"/>
      <c r="D67" s="52"/>
      <c r="E67" s="52"/>
      <c r="F67" s="53"/>
      <c r="G67" s="128">
        <v>11</v>
      </c>
      <c r="H67" s="129"/>
      <c r="I67" s="128">
        <v>4</v>
      </c>
      <c r="J67" s="134"/>
      <c r="K67" s="128"/>
      <c r="L67" s="129">
        <v>1</v>
      </c>
      <c r="M67" s="128"/>
      <c r="N67" s="135"/>
      <c r="O67" s="130">
        <f t="shared" ref="O67:O77" si="10">SUM(F67:N67)</f>
        <v>16</v>
      </c>
      <c r="P67" s="37">
        <f t="shared" ref="P67:P77" si="11">(F67*$F$3)+(G67*$G$3)+(H67*$H$3)+(I67*$I$3)+(J67*$J$3)+(K67*$K$3)+(L67*$L$3)+(M67*$M$3)+(N67*$N$3)</f>
        <v>5.75</v>
      </c>
    </row>
    <row r="68" spans="1:16" s="30" customFormat="1" x14ac:dyDescent="0.2">
      <c r="A68" s="132"/>
      <c r="B68" s="65" t="s">
        <v>159</v>
      </c>
      <c r="C68" s="64"/>
      <c r="D68" s="52"/>
      <c r="E68" s="52"/>
      <c r="F68" s="53"/>
      <c r="G68" s="128">
        <v>32</v>
      </c>
      <c r="H68" s="129"/>
      <c r="I68" s="128">
        <v>14</v>
      </c>
      <c r="J68" s="134">
        <v>12</v>
      </c>
      <c r="K68" s="128"/>
      <c r="L68" s="129">
        <v>2</v>
      </c>
      <c r="M68" s="128"/>
      <c r="N68" s="135"/>
      <c r="O68" s="130">
        <f t="shared" si="10"/>
        <v>60</v>
      </c>
      <c r="P68" s="37">
        <f t="shared" si="11"/>
        <v>23</v>
      </c>
    </row>
    <row r="69" spans="1:16" s="30" customFormat="1" x14ac:dyDescent="0.2">
      <c r="A69" s="132"/>
      <c r="B69" s="133" t="s">
        <v>160</v>
      </c>
      <c r="C69" s="64"/>
      <c r="D69" s="52"/>
      <c r="E69" s="52"/>
      <c r="F69" s="53"/>
      <c r="G69" s="128">
        <v>50</v>
      </c>
      <c r="H69" s="129"/>
      <c r="I69" s="128"/>
      <c r="J69" s="134"/>
      <c r="K69" s="128"/>
      <c r="L69" s="129"/>
      <c r="M69" s="128"/>
      <c r="N69" s="135"/>
      <c r="O69" s="130">
        <f t="shared" si="10"/>
        <v>50</v>
      </c>
      <c r="P69" s="37">
        <f t="shared" si="11"/>
        <v>12.5</v>
      </c>
    </row>
    <row r="70" spans="1:16" s="30" customFormat="1" x14ac:dyDescent="0.2">
      <c r="A70" s="132"/>
      <c r="B70" s="65" t="s">
        <v>161</v>
      </c>
      <c r="C70" s="64"/>
      <c r="D70" s="52"/>
      <c r="E70" s="52"/>
      <c r="F70" s="53"/>
      <c r="G70" s="128"/>
      <c r="H70" s="129"/>
      <c r="I70" s="128"/>
      <c r="J70" s="134">
        <v>3</v>
      </c>
      <c r="K70" s="128"/>
      <c r="L70" s="129"/>
      <c r="M70" s="128"/>
      <c r="N70" s="135">
        <v>20</v>
      </c>
      <c r="O70" s="130">
        <f t="shared" si="10"/>
        <v>23</v>
      </c>
      <c r="P70" s="37">
        <f t="shared" si="11"/>
        <v>41.5</v>
      </c>
    </row>
    <row r="71" spans="1:16" s="30" customFormat="1" x14ac:dyDescent="0.2">
      <c r="A71" s="132"/>
      <c r="B71" s="133" t="s">
        <v>162</v>
      </c>
      <c r="C71" s="64"/>
      <c r="D71" s="52"/>
      <c r="E71" s="52"/>
      <c r="F71" s="53"/>
      <c r="G71" s="128"/>
      <c r="H71" s="129"/>
      <c r="I71" s="128">
        <v>4</v>
      </c>
      <c r="J71" s="134"/>
      <c r="K71" s="128"/>
      <c r="L71" s="129"/>
      <c r="M71" s="128"/>
      <c r="N71" s="135">
        <v>9</v>
      </c>
      <c r="O71" s="130">
        <f t="shared" si="10"/>
        <v>13</v>
      </c>
      <c r="P71" s="37">
        <f t="shared" si="11"/>
        <v>20</v>
      </c>
    </row>
    <row r="72" spans="1:16" s="30" customFormat="1" x14ac:dyDescent="0.2">
      <c r="A72" s="132"/>
      <c r="B72" s="65" t="s">
        <v>163</v>
      </c>
      <c r="C72" s="64"/>
      <c r="D72" s="52"/>
      <c r="E72" s="52"/>
      <c r="F72" s="53"/>
      <c r="G72" s="128">
        <v>30</v>
      </c>
      <c r="H72" s="129"/>
      <c r="I72" s="128"/>
      <c r="J72" s="134"/>
      <c r="K72" s="128"/>
      <c r="L72" s="129"/>
      <c r="M72" s="128"/>
      <c r="N72" s="135"/>
      <c r="O72" s="130">
        <f t="shared" si="10"/>
        <v>30</v>
      </c>
      <c r="P72" s="37">
        <f t="shared" si="11"/>
        <v>7.5</v>
      </c>
    </row>
    <row r="73" spans="1:16" s="30" customFormat="1" x14ac:dyDescent="0.2">
      <c r="A73" s="132"/>
      <c r="B73" s="133" t="s">
        <v>164</v>
      </c>
      <c r="C73" s="64"/>
      <c r="D73" s="52"/>
      <c r="E73" s="52"/>
      <c r="F73" s="53"/>
      <c r="G73" s="128">
        <v>15</v>
      </c>
      <c r="H73" s="129"/>
      <c r="I73" s="128">
        <v>4</v>
      </c>
      <c r="J73" s="134">
        <v>3</v>
      </c>
      <c r="K73" s="128"/>
      <c r="L73" s="129">
        <v>1</v>
      </c>
      <c r="M73" s="128"/>
      <c r="N73" s="135">
        <v>2</v>
      </c>
      <c r="O73" s="130">
        <f t="shared" si="10"/>
        <v>25</v>
      </c>
      <c r="P73" s="37">
        <f t="shared" si="11"/>
        <v>12.25</v>
      </c>
    </row>
    <row r="74" spans="1:16" s="30" customFormat="1" x14ac:dyDescent="0.2">
      <c r="A74" s="132"/>
      <c r="B74" s="65" t="s">
        <v>165</v>
      </c>
      <c r="C74" s="64"/>
      <c r="D74" s="52"/>
      <c r="E74" s="52"/>
      <c r="F74" s="53"/>
      <c r="G74" s="128"/>
      <c r="H74" s="129"/>
      <c r="I74" s="128"/>
      <c r="J74" s="134">
        <v>33</v>
      </c>
      <c r="K74" s="128"/>
      <c r="L74" s="129"/>
      <c r="M74" s="128"/>
      <c r="N74" s="135"/>
      <c r="O74" s="130">
        <f t="shared" si="10"/>
        <v>33</v>
      </c>
      <c r="P74" s="37">
        <f t="shared" si="11"/>
        <v>16.5</v>
      </c>
    </row>
    <row r="75" spans="1:16" s="30" customFormat="1" x14ac:dyDescent="0.2">
      <c r="A75" s="132"/>
      <c r="B75" s="133" t="s">
        <v>166</v>
      </c>
      <c r="C75" s="64"/>
      <c r="D75" s="52"/>
      <c r="E75" s="52"/>
      <c r="F75" s="53">
        <v>536</v>
      </c>
      <c r="G75" s="128"/>
      <c r="H75" s="129"/>
      <c r="I75" s="128"/>
      <c r="J75" s="134"/>
      <c r="K75" s="128"/>
      <c r="L75" s="129"/>
      <c r="M75" s="128"/>
      <c r="N75" s="135"/>
      <c r="O75" s="130">
        <f t="shared" si="10"/>
        <v>536</v>
      </c>
      <c r="P75" s="37">
        <f t="shared" si="11"/>
        <v>53.6</v>
      </c>
    </row>
    <row r="76" spans="1:16" s="30" customFormat="1" x14ac:dyDescent="0.2">
      <c r="A76" s="132"/>
      <c r="B76" s="65"/>
      <c r="C76" s="64"/>
      <c r="D76" s="52"/>
      <c r="E76" s="52"/>
      <c r="F76" s="53"/>
      <c r="G76" s="128"/>
      <c r="H76" s="129"/>
      <c r="I76" s="128"/>
      <c r="J76" s="134"/>
      <c r="K76" s="128"/>
      <c r="L76" s="129"/>
      <c r="M76" s="128"/>
      <c r="N76" s="135"/>
      <c r="O76" s="130">
        <f t="shared" si="10"/>
        <v>0</v>
      </c>
      <c r="P76" s="37">
        <f t="shared" si="11"/>
        <v>0</v>
      </c>
    </row>
    <row r="77" spans="1:16" s="30" customFormat="1" ht="12.75" customHeight="1" x14ac:dyDescent="0.2">
      <c r="A77" s="132"/>
      <c r="B77" s="65"/>
      <c r="C77" s="64"/>
      <c r="D77" s="52"/>
      <c r="E77" s="52"/>
      <c r="F77" s="53"/>
      <c r="G77" s="138"/>
      <c r="H77" s="139"/>
      <c r="I77" s="136"/>
      <c r="J77" s="1"/>
      <c r="K77" s="136"/>
      <c r="L77" s="111"/>
      <c r="M77" s="136"/>
      <c r="N77" s="1"/>
      <c r="O77" s="131">
        <f t="shared" si="10"/>
        <v>0</v>
      </c>
      <c r="P77" s="37">
        <f t="shared" si="11"/>
        <v>0</v>
      </c>
    </row>
    <row r="78" spans="1:16" ht="12" thickBot="1" x14ac:dyDescent="0.25">
      <c r="A78" s="38"/>
      <c r="B78" s="39" t="s">
        <v>21</v>
      </c>
      <c r="C78" s="39">
        <f t="shared" ref="C78:P78" si="12">SUM(C67:C77)</f>
        <v>0</v>
      </c>
      <c r="D78" s="39">
        <f t="shared" si="12"/>
        <v>0</v>
      </c>
      <c r="E78" s="39">
        <f t="shared" si="12"/>
        <v>0</v>
      </c>
      <c r="F78" s="39">
        <f t="shared" si="12"/>
        <v>536</v>
      </c>
      <c r="G78" s="137">
        <f t="shared" si="12"/>
        <v>138</v>
      </c>
      <c r="H78" s="137">
        <f t="shared" si="12"/>
        <v>0</v>
      </c>
      <c r="I78" s="43">
        <f t="shared" si="12"/>
        <v>26</v>
      </c>
      <c r="J78" s="43">
        <f t="shared" si="12"/>
        <v>51</v>
      </c>
      <c r="K78" s="43">
        <f t="shared" si="12"/>
        <v>0</v>
      </c>
      <c r="L78" s="43">
        <f t="shared" si="12"/>
        <v>4</v>
      </c>
      <c r="M78" s="43">
        <f t="shared" si="12"/>
        <v>0</v>
      </c>
      <c r="N78" s="43">
        <f t="shared" si="12"/>
        <v>31</v>
      </c>
      <c r="O78" s="44">
        <f t="shared" si="12"/>
        <v>786</v>
      </c>
      <c r="P78" s="45">
        <f t="shared" si="12"/>
        <v>192.6</v>
      </c>
    </row>
    <row r="79" spans="1:16" x14ac:dyDescent="0.2">
      <c r="A79" s="38"/>
      <c r="B79" s="54"/>
      <c r="C79" s="54"/>
      <c r="D79" s="54"/>
      <c r="E79" s="54"/>
      <c r="F79" s="54"/>
      <c r="G79" s="55"/>
      <c r="H79" s="55"/>
      <c r="I79" s="55"/>
      <c r="J79" s="55"/>
      <c r="K79" s="55"/>
      <c r="L79" s="55"/>
      <c r="M79" s="55"/>
      <c r="N79" s="55"/>
      <c r="O79" s="56"/>
      <c r="P79" s="57"/>
    </row>
    <row r="80" spans="1:16" x14ac:dyDescent="0.2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t="12" thickBot="1" x14ac:dyDescent="0.25">
      <c r="B81" s="33" t="s">
        <v>23</v>
      </c>
      <c r="C81" s="33"/>
      <c r="D81" s="33"/>
      <c r="E81" s="33"/>
      <c r="F81" s="34"/>
      <c r="G81" s="34"/>
      <c r="H81" s="34"/>
      <c r="I81" s="34"/>
      <c r="J81" s="34"/>
      <c r="K81" s="34"/>
      <c r="L81" s="34"/>
      <c r="M81" s="34"/>
      <c r="N81" s="34"/>
      <c r="O81" s="35"/>
      <c r="P81" s="35"/>
    </row>
    <row r="82" spans="1:16" s="30" customFormat="1" x14ac:dyDescent="0.2">
      <c r="A82" s="1"/>
      <c r="B82" s="58" t="s">
        <v>120</v>
      </c>
      <c r="C82" s="63"/>
      <c r="D82" s="52"/>
      <c r="E82" s="52"/>
      <c r="F82" s="53"/>
      <c r="G82" s="59">
        <v>61</v>
      </c>
      <c r="H82" s="60"/>
      <c r="I82" s="61">
        <v>56</v>
      </c>
      <c r="J82" s="60"/>
      <c r="K82" s="59"/>
      <c r="L82" s="62"/>
      <c r="M82" s="59"/>
      <c r="N82" s="60"/>
      <c r="O82" s="36">
        <f>SUM(F82:N82)</f>
        <v>117</v>
      </c>
      <c r="P82" s="37">
        <f>(F82*$F$3)+(G82*$G$3)+(H82*$H$3)+(I82*$I$3)+(J82*$J$3)+(K82*$K$3)+(L82*$L$3)+(M82*$M$3)+(N82*$N$3)</f>
        <v>43.25</v>
      </c>
    </row>
    <row r="83" spans="1:16" s="30" customFormat="1" x14ac:dyDescent="0.2">
      <c r="A83" s="1"/>
      <c r="B83" s="58" t="s">
        <v>121</v>
      </c>
      <c r="C83" s="51"/>
      <c r="D83" s="52"/>
      <c r="E83" s="52"/>
      <c r="F83" s="53"/>
      <c r="G83" s="59">
        <v>17</v>
      </c>
      <c r="H83" s="60"/>
      <c r="I83" s="61">
        <v>9</v>
      </c>
      <c r="J83" s="60"/>
      <c r="K83" s="59">
        <v>1</v>
      </c>
      <c r="L83" s="62"/>
      <c r="M83" s="59"/>
      <c r="N83" s="60"/>
      <c r="O83" s="36">
        <f>SUM(F83:N83)</f>
        <v>27</v>
      </c>
      <c r="P83" s="37">
        <f>(F83*$F$3)+(G83*$G$3)+(H83*$H$3)+(I83*$I$3)+(J83*$J$3)+(K83*$K$3)+(L83*$L$3)+(M83*$M$3)+(N83*$N$3)</f>
        <v>9.75</v>
      </c>
    </row>
    <row r="84" spans="1:16" ht="12" thickBot="1" x14ac:dyDescent="0.25">
      <c r="A84" s="38"/>
      <c r="B84" s="39" t="s">
        <v>21</v>
      </c>
      <c r="C84" s="43">
        <f t="shared" ref="C84:F84" si="13">SUM(C82:C83)</f>
        <v>0</v>
      </c>
      <c r="D84" s="43">
        <f t="shared" si="13"/>
        <v>0</v>
      </c>
      <c r="E84" s="43">
        <f t="shared" si="13"/>
        <v>0</v>
      </c>
      <c r="F84" s="43">
        <f t="shared" si="13"/>
        <v>0</v>
      </c>
      <c r="G84" s="43">
        <f>SUM(G82:G83)</f>
        <v>78</v>
      </c>
      <c r="H84" s="43">
        <f t="shared" ref="H84:O84" si="14">SUM(H82:H83)</f>
        <v>0</v>
      </c>
      <c r="I84" s="43">
        <f t="shared" si="14"/>
        <v>65</v>
      </c>
      <c r="J84" s="43">
        <f t="shared" si="14"/>
        <v>0</v>
      </c>
      <c r="K84" s="43">
        <f t="shared" si="14"/>
        <v>1</v>
      </c>
      <c r="L84" s="43">
        <f t="shared" si="14"/>
        <v>0</v>
      </c>
      <c r="M84" s="43">
        <f t="shared" si="14"/>
        <v>0</v>
      </c>
      <c r="N84" s="43">
        <f t="shared" si="14"/>
        <v>0</v>
      </c>
      <c r="O84" s="43">
        <f t="shared" si="14"/>
        <v>144</v>
      </c>
      <c r="P84" s="45">
        <f>SUM(P82:P83)</f>
        <v>53</v>
      </c>
    </row>
    <row r="85" spans="1:16" x14ac:dyDescent="0.2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x14ac:dyDescent="0.2">
      <c r="A86" s="38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ht="12" thickBot="1" x14ac:dyDescent="0.25">
      <c r="B87" s="33" t="s">
        <v>68</v>
      </c>
      <c r="C87" s="33"/>
      <c r="D87" s="33"/>
      <c r="E87" s="33"/>
      <c r="F87" s="34"/>
      <c r="G87" s="34"/>
      <c r="H87" s="34"/>
      <c r="I87" s="34"/>
      <c r="J87" s="34"/>
      <c r="K87" s="34"/>
      <c r="L87" s="34"/>
      <c r="M87" s="34"/>
      <c r="N87" s="34"/>
      <c r="O87" s="35"/>
      <c r="P87" s="35"/>
    </row>
    <row r="88" spans="1:16" s="30" customFormat="1" ht="11.25" customHeight="1" x14ac:dyDescent="0.2">
      <c r="A88" s="1"/>
      <c r="B88" s="58" t="s">
        <v>115</v>
      </c>
      <c r="C88" s="51"/>
      <c r="D88" s="161"/>
      <c r="E88" s="161"/>
      <c r="F88" s="162">
        <v>99</v>
      </c>
      <c r="G88" s="163"/>
      <c r="H88" s="164"/>
      <c r="I88" s="165"/>
      <c r="J88" s="164"/>
      <c r="K88" s="163"/>
      <c r="L88" s="166"/>
      <c r="M88" s="163"/>
      <c r="N88" s="164"/>
      <c r="O88" s="36">
        <f>SUM(F88:N88)</f>
        <v>99</v>
      </c>
      <c r="P88" s="37">
        <f>(F88*$F$3)+(G88*$G$3)+(H88*$H$3)+(I88*$I$3)+(J88*$J$3)+(K88*$K$3)+(L88*$L$3)+(M88*$M$3)+(N88*$N$3)</f>
        <v>9.9</v>
      </c>
    </row>
    <row r="89" spans="1:16" s="30" customFormat="1" ht="11.25" customHeight="1" x14ac:dyDescent="0.2">
      <c r="A89" s="1"/>
      <c r="B89" s="58" t="s">
        <v>116</v>
      </c>
      <c r="C89" s="51"/>
      <c r="D89" s="52"/>
      <c r="E89" s="52"/>
      <c r="F89" s="53">
        <v>1</v>
      </c>
      <c r="G89" s="59">
        <v>15</v>
      </c>
      <c r="H89" s="60"/>
      <c r="I89" s="61"/>
      <c r="J89" s="60">
        <v>2</v>
      </c>
      <c r="K89" s="59"/>
      <c r="L89" s="62">
        <v>1</v>
      </c>
      <c r="M89" s="59"/>
      <c r="N89" s="60"/>
      <c r="O89" s="36">
        <f>SUM(F89:N89)</f>
        <v>19</v>
      </c>
      <c r="P89" s="37">
        <f>(F89*$F$3)+(G89*$G$3)+(H89*$H$3)+(I89*$I$3)+(J89*$J$3)+(K89*$K$3)+(L89*$L$3)+(M89*$M$3)+(N89*$N$3)</f>
        <v>5.85</v>
      </c>
    </row>
    <row r="90" spans="1:16" s="30" customFormat="1" ht="11.25" customHeight="1" x14ac:dyDescent="0.2">
      <c r="A90" s="1"/>
      <c r="B90" s="58" t="s">
        <v>117</v>
      </c>
      <c r="C90" s="51"/>
      <c r="D90" s="52"/>
      <c r="E90" s="52"/>
      <c r="F90" s="53">
        <v>1</v>
      </c>
      <c r="G90" s="59">
        <v>76</v>
      </c>
      <c r="H90" s="60"/>
      <c r="I90" s="61"/>
      <c r="J90" s="60"/>
      <c r="K90" s="59"/>
      <c r="L90" s="62">
        <v>2</v>
      </c>
      <c r="M90" s="59"/>
      <c r="N90" s="60"/>
      <c r="O90" s="36">
        <f>SUM(F90:N90)</f>
        <v>79</v>
      </c>
      <c r="P90" s="37">
        <f>(F90*$F$3)+(G90*$G$3)+(H90*$H$3)+(I90*$I$3)+(J90*$J$3)+(K90*$K$3)+(L90*$L$3)+(M90*$M$3)+(N90*$N$3)</f>
        <v>21.1</v>
      </c>
    </row>
    <row r="91" spans="1:16" s="30" customFormat="1" ht="11.25" customHeight="1" x14ac:dyDescent="0.2">
      <c r="A91" s="1"/>
      <c r="B91" s="58" t="s">
        <v>118</v>
      </c>
      <c r="C91" s="51"/>
      <c r="D91" s="52"/>
      <c r="E91" s="52"/>
      <c r="F91" s="53">
        <v>2</v>
      </c>
      <c r="G91" s="59">
        <v>14</v>
      </c>
      <c r="H91" s="60"/>
      <c r="I91" s="61"/>
      <c r="J91" s="60">
        <v>2</v>
      </c>
      <c r="K91" s="59"/>
      <c r="L91" s="62">
        <v>7</v>
      </c>
      <c r="M91" s="59"/>
      <c r="N91" s="60"/>
      <c r="O91" s="36">
        <f>SUM(F91:N91)</f>
        <v>25</v>
      </c>
      <c r="P91" s="37">
        <f>(F91*$F$3)+(G91*$G$3)+(H91*$H$3)+(I91*$I$3)+(J91*$J$3)+(K91*$K$3)+(L91*$L$3)+(M91*$M$3)+(N91*$N$3)</f>
        <v>11.7</v>
      </c>
    </row>
    <row r="92" spans="1:16" s="30" customFormat="1" ht="11.25" customHeight="1" x14ac:dyDescent="0.2">
      <c r="A92" s="1"/>
      <c r="B92" s="58"/>
      <c r="C92" s="51"/>
      <c r="D92" s="52"/>
      <c r="E92" s="52"/>
      <c r="F92" s="53"/>
      <c r="G92" s="59"/>
      <c r="H92" s="60"/>
      <c r="I92" s="61"/>
      <c r="J92" s="60"/>
      <c r="K92" s="59"/>
      <c r="L92" s="62"/>
      <c r="M92" s="59"/>
      <c r="N92" s="60"/>
      <c r="O92" s="36">
        <f>SUM(F92:N92)</f>
        <v>0</v>
      </c>
      <c r="P92" s="37">
        <f>(F92*$F$3)+(G92*$G$3)+(H92*$H$3)+(I92*$I$3)+(J92*$J$3)+(K92*$K$3)+(L92*$L$3)+(M92*$M$3)+(N92*$N$3)</f>
        <v>0</v>
      </c>
    </row>
    <row r="93" spans="1:16" ht="12" thickBot="1" x14ac:dyDescent="0.25">
      <c r="A93" s="38"/>
      <c r="B93" s="39" t="s">
        <v>21</v>
      </c>
      <c r="C93" s="39">
        <f t="shared" ref="C93:P93" si="15">SUM(C88:C92)</f>
        <v>0</v>
      </c>
      <c r="D93" s="39">
        <f t="shared" si="15"/>
        <v>0</v>
      </c>
      <c r="E93" s="39">
        <f t="shared" si="15"/>
        <v>0</v>
      </c>
      <c r="F93" s="39">
        <f t="shared" si="15"/>
        <v>103</v>
      </c>
      <c r="G93" s="43">
        <f t="shared" si="15"/>
        <v>105</v>
      </c>
      <c r="H93" s="43">
        <f t="shared" si="15"/>
        <v>0</v>
      </c>
      <c r="I93" s="43">
        <f t="shared" si="15"/>
        <v>0</v>
      </c>
      <c r="J93" s="43">
        <f t="shared" si="15"/>
        <v>4</v>
      </c>
      <c r="K93" s="43">
        <f t="shared" si="15"/>
        <v>0</v>
      </c>
      <c r="L93" s="43">
        <f t="shared" si="15"/>
        <v>10</v>
      </c>
      <c r="M93" s="43">
        <f t="shared" si="15"/>
        <v>0</v>
      </c>
      <c r="N93" s="43">
        <f t="shared" si="15"/>
        <v>0</v>
      </c>
      <c r="O93" s="44">
        <f t="shared" si="15"/>
        <v>222</v>
      </c>
      <c r="P93" s="45">
        <f t="shared" si="15"/>
        <v>48.55</v>
      </c>
    </row>
    <row r="94" spans="1:16" ht="11.25" customHeight="1" x14ac:dyDescent="0.2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6" spans="1:16" ht="12" thickBot="1" x14ac:dyDescent="0.25">
      <c r="B96" s="33" t="s">
        <v>30</v>
      </c>
      <c r="C96" s="33"/>
      <c r="D96" s="33"/>
      <c r="E96" s="33"/>
      <c r="F96" s="34"/>
      <c r="G96" s="34"/>
      <c r="H96" s="34"/>
      <c r="I96" s="34"/>
      <c r="J96" s="34"/>
      <c r="K96" s="34"/>
      <c r="L96" s="34"/>
      <c r="M96" s="34"/>
      <c r="N96" s="34"/>
      <c r="O96" s="35"/>
      <c r="P96" s="35"/>
    </row>
    <row r="97" spans="1:16" s="30" customFormat="1" ht="11.25" customHeight="1" x14ac:dyDescent="0.2">
      <c r="A97" s="1"/>
      <c r="B97" s="58" t="s">
        <v>114</v>
      </c>
      <c r="C97" s="51"/>
      <c r="D97" s="52"/>
      <c r="E97" s="52"/>
      <c r="F97" s="53"/>
      <c r="G97" s="59">
        <v>1296</v>
      </c>
      <c r="H97" s="60"/>
      <c r="I97" s="61">
        <v>18</v>
      </c>
      <c r="J97" s="60">
        <v>4</v>
      </c>
      <c r="K97" s="59"/>
      <c r="L97" s="62">
        <v>5</v>
      </c>
      <c r="M97" s="59"/>
      <c r="N97" s="60"/>
      <c r="O97" s="36">
        <f>SUM(F97:N97)</f>
        <v>1323</v>
      </c>
      <c r="P97" s="37">
        <f>(F97*$F$3)+(G97*$G$3)+(H97*$H$3)+(I97*$I$3)+(J97*$J$3)+(K97*$K$3)+(L97*$L$3)+(M97*$M$3)+(N97*$N$3)</f>
        <v>340</v>
      </c>
    </row>
    <row r="98" spans="1:16" s="30" customFormat="1" ht="11.25" customHeight="1" x14ac:dyDescent="0.2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>SUM(F98:N98)</f>
        <v>0</v>
      </c>
      <c r="P98" s="37">
        <f>(F98*$F$3)+(G98*$G$3)+(H98*$H$3)+(I98*$I$3)+(J98*$J$3)+(K98*$K$3)+(L98*$L$3)+(M98*$M$3)+(N98*$N$3)</f>
        <v>0</v>
      </c>
    </row>
    <row r="99" spans="1:16" ht="12" thickBot="1" x14ac:dyDescent="0.25">
      <c r="A99" s="38"/>
      <c r="B99" s="39" t="s">
        <v>21</v>
      </c>
      <c r="C99" s="39">
        <f t="shared" ref="C99:P99" si="16">SUM(C97:C98)</f>
        <v>0</v>
      </c>
      <c r="D99" s="39">
        <f t="shared" si="16"/>
        <v>0</v>
      </c>
      <c r="E99" s="39">
        <f t="shared" si="16"/>
        <v>0</v>
      </c>
      <c r="F99" s="39">
        <f t="shared" si="16"/>
        <v>0</v>
      </c>
      <c r="G99" s="43">
        <f t="shared" si="16"/>
        <v>1296</v>
      </c>
      <c r="H99" s="43">
        <f t="shared" si="16"/>
        <v>0</v>
      </c>
      <c r="I99" s="43">
        <f t="shared" si="16"/>
        <v>18</v>
      </c>
      <c r="J99" s="43">
        <f t="shared" si="16"/>
        <v>4</v>
      </c>
      <c r="K99" s="43">
        <f t="shared" si="16"/>
        <v>0</v>
      </c>
      <c r="L99" s="43">
        <f t="shared" si="16"/>
        <v>5</v>
      </c>
      <c r="M99" s="43">
        <f t="shared" si="16"/>
        <v>0</v>
      </c>
      <c r="N99" s="43">
        <f t="shared" si="16"/>
        <v>0</v>
      </c>
      <c r="O99" s="44">
        <f t="shared" si="16"/>
        <v>1323</v>
      </c>
      <c r="P99" s="45">
        <f t="shared" si="16"/>
        <v>340</v>
      </c>
    </row>
    <row r="100" spans="1:16" ht="11.25" customHeight="1" x14ac:dyDescent="0.2">
      <c r="A100" s="38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1" spans="1:16" ht="11.25" customHeight="1" x14ac:dyDescent="0.2"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</row>
    <row r="102" spans="1:16" ht="12" thickBot="1" x14ac:dyDescent="0.25">
      <c r="B102" s="33" t="s">
        <v>145</v>
      </c>
      <c r="C102" s="33"/>
      <c r="D102" s="33"/>
      <c r="E102" s="3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30" customFormat="1" x14ac:dyDescent="0.2">
      <c r="A103" s="1"/>
      <c r="B103" s="58" t="s">
        <v>146</v>
      </c>
      <c r="C103" s="51"/>
      <c r="D103" s="52"/>
      <c r="E103" s="52"/>
      <c r="F103" s="53"/>
      <c r="G103" s="59">
        <v>2</v>
      </c>
      <c r="H103" s="60"/>
      <c r="I103" s="61">
        <v>1</v>
      </c>
      <c r="J103" s="60"/>
      <c r="K103" s="59"/>
      <c r="L103" s="62"/>
      <c r="M103" s="59"/>
      <c r="N103" s="60">
        <v>8</v>
      </c>
      <c r="O103" s="36">
        <f t="shared" ref="O103:O115" si="17">SUM(F103:N103)</f>
        <v>11</v>
      </c>
      <c r="P103" s="37">
        <f t="shared" ref="P103:P115" si="18">(F103*$F$3)+(G103*$G$3)+(H103*$H$3)+(I103*$I$3)+(J103*$J$3)+(K103*$K$3)+(L103*$L$3)+(M103*$M$3)+(N103*$N$3)</f>
        <v>17</v>
      </c>
    </row>
    <row r="104" spans="1:16" s="30" customFormat="1" x14ac:dyDescent="0.2">
      <c r="A104" s="1"/>
      <c r="B104" s="58" t="s">
        <v>147</v>
      </c>
      <c r="C104" s="51"/>
      <c r="D104" s="52"/>
      <c r="E104" s="52"/>
      <c r="F104" s="53"/>
      <c r="G104" s="59">
        <v>1</v>
      </c>
      <c r="H104" s="60">
        <v>3</v>
      </c>
      <c r="I104" s="61"/>
      <c r="J104" s="60"/>
      <c r="K104" s="59"/>
      <c r="L104" s="62">
        <v>2</v>
      </c>
      <c r="M104" s="59"/>
      <c r="N104" s="60"/>
      <c r="O104" s="36">
        <f t="shared" si="17"/>
        <v>6</v>
      </c>
      <c r="P104" s="37">
        <f t="shared" si="18"/>
        <v>3</v>
      </c>
    </row>
    <row r="105" spans="1:16" s="30" customFormat="1" x14ac:dyDescent="0.2">
      <c r="A105" s="1"/>
      <c r="B105" s="58" t="s">
        <v>148</v>
      </c>
      <c r="C105" s="51"/>
      <c r="D105" s="52"/>
      <c r="E105" s="52"/>
      <c r="F105" s="53"/>
      <c r="G105" s="59">
        <v>26</v>
      </c>
      <c r="H105" s="60"/>
      <c r="I105" s="61"/>
      <c r="J105" s="60"/>
      <c r="K105" s="59"/>
      <c r="L105" s="62"/>
      <c r="M105" s="59"/>
      <c r="N105" s="60"/>
      <c r="O105" s="36">
        <f t="shared" si="17"/>
        <v>26</v>
      </c>
      <c r="P105" s="37">
        <f t="shared" si="18"/>
        <v>6.5</v>
      </c>
    </row>
    <row r="106" spans="1:16" s="30" customFormat="1" x14ac:dyDescent="0.2">
      <c r="A106" s="1"/>
      <c r="B106" s="58" t="s">
        <v>149</v>
      </c>
      <c r="C106" s="51"/>
      <c r="D106" s="52"/>
      <c r="E106" s="52"/>
      <c r="F106" s="53"/>
      <c r="G106" s="59"/>
      <c r="H106" s="60"/>
      <c r="I106" s="61"/>
      <c r="J106" s="60"/>
      <c r="K106" s="59"/>
      <c r="L106" s="62">
        <v>1</v>
      </c>
      <c r="M106" s="59"/>
      <c r="N106" s="60"/>
      <c r="O106" s="36">
        <f t="shared" si="17"/>
        <v>1</v>
      </c>
      <c r="P106" s="37">
        <f t="shared" si="18"/>
        <v>1</v>
      </c>
    </row>
    <row r="107" spans="1:16" s="30" customFormat="1" x14ac:dyDescent="0.2">
      <c r="A107" s="1"/>
      <c r="B107" s="58" t="s">
        <v>150</v>
      </c>
      <c r="C107" s="51"/>
      <c r="D107" s="52"/>
      <c r="E107" s="52"/>
      <c r="F107" s="53"/>
      <c r="G107" s="59">
        <v>10</v>
      </c>
      <c r="H107" s="60"/>
      <c r="I107" s="61"/>
      <c r="J107" s="60"/>
      <c r="K107" s="59"/>
      <c r="L107" s="62"/>
      <c r="M107" s="59"/>
      <c r="N107" s="60"/>
      <c r="O107" s="36">
        <f t="shared" si="17"/>
        <v>10</v>
      </c>
      <c r="P107" s="37">
        <f t="shared" si="18"/>
        <v>2.5</v>
      </c>
    </row>
    <row r="108" spans="1:16" s="30" customFormat="1" x14ac:dyDescent="0.2">
      <c r="A108" s="1"/>
      <c r="B108" s="58" t="s">
        <v>151</v>
      </c>
      <c r="C108" s="51"/>
      <c r="D108" s="52"/>
      <c r="E108" s="52"/>
      <c r="F108" s="53"/>
      <c r="G108" s="59">
        <v>20</v>
      </c>
      <c r="H108" s="60"/>
      <c r="I108" s="61"/>
      <c r="J108" s="60"/>
      <c r="K108" s="59"/>
      <c r="L108" s="62"/>
      <c r="M108" s="59"/>
      <c r="N108" s="60"/>
      <c r="O108" s="36">
        <f t="shared" si="17"/>
        <v>20</v>
      </c>
      <c r="P108" s="37">
        <f t="shared" si="18"/>
        <v>5</v>
      </c>
    </row>
    <row r="109" spans="1:16" s="30" customFormat="1" x14ac:dyDescent="0.2">
      <c r="A109" s="1"/>
      <c r="B109" s="58" t="s">
        <v>152</v>
      </c>
      <c r="C109" s="51"/>
      <c r="D109" s="52"/>
      <c r="E109" s="52"/>
      <c r="F109" s="53"/>
      <c r="G109" s="59">
        <v>30</v>
      </c>
      <c r="H109" s="60"/>
      <c r="I109" s="61">
        <v>15</v>
      </c>
      <c r="J109" s="60"/>
      <c r="K109" s="59"/>
      <c r="L109" s="62"/>
      <c r="M109" s="59"/>
      <c r="N109" s="60"/>
      <c r="O109" s="36">
        <f t="shared" si="17"/>
        <v>45</v>
      </c>
      <c r="P109" s="37">
        <f t="shared" si="18"/>
        <v>15</v>
      </c>
    </row>
    <row r="110" spans="1:16" s="30" customFormat="1" x14ac:dyDescent="0.2">
      <c r="A110" s="1"/>
      <c r="B110" s="58" t="s">
        <v>153</v>
      </c>
      <c r="C110" s="51"/>
      <c r="D110" s="52"/>
      <c r="E110" s="52"/>
      <c r="F110" s="53"/>
      <c r="G110" s="59">
        <v>47</v>
      </c>
      <c r="H110" s="60"/>
      <c r="I110" s="61">
        <v>5</v>
      </c>
      <c r="J110" s="60"/>
      <c r="K110" s="59"/>
      <c r="L110" s="62"/>
      <c r="M110" s="59"/>
      <c r="N110" s="60">
        <v>5</v>
      </c>
      <c r="O110" s="36">
        <f t="shared" si="17"/>
        <v>57</v>
      </c>
      <c r="P110" s="37">
        <f t="shared" si="18"/>
        <v>24.25</v>
      </c>
    </row>
    <row r="111" spans="1:16" s="30" customFormat="1" x14ac:dyDescent="0.2">
      <c r="A111" s="1"/>
      <c r="B111" s="58" t="s">
        <v>154</v>
      </c>
      <c r="C111" s="51"/>
      <c r="D111" s="52"/>
      <c r="E111" s="52"/>
      <c r="F111" s="53"/>
      <c r="G111" s="59">
        <v>13</v>
      </c>
      <c r="H111" s="60"/>
      <c r="I111" s="61"/>
      <c r="J111" s="60"/>
      <c r="K111" s="59"/>
      <c r="L111" s="62"/>
      <c r="M111" s="59"/>
      <c r="N111" s="60"/>
      <c r="O111" s="36">
        <f t="shared" si="17"/>
        <v>13</v>
      </c>
      <c r="P111" s="37">
        <f t="shared" si="18"/>
        <v>3.25</v>
      </c>
    </row>
    <row r="112" spans="1:16" s="30" customFormat="1" x14ac:dyDescent="0.2">
      <c r="A112" s="1"/>
      <c r="B112" s="58" t="s">
        <v>155</v>
      </c>
      <c r="C112" s="51"/>
      <c r="D112" s="52"/>
      <c r="E112" s="52"/>
      <c r="F112" s="53"/>
      <c r="G112" s="59">
        <v>11</v>
      </c>
      <c r="H112" s="60"/>
      <c r="I112" s="61">
        <v>1</v>
      </c>
      <c r="J112" s="60"/>
      <c r="K112" s="59"/>
      <c r="L112" s="62"/>
      <c r="M112" s="59"/>
      <c r="N112" s="60"/>
      <c r="O112" s="36">
        <f t="shared" si="17"/>
        <v>12</v>
      </c>
      <c r="P112" s="37">
        <f t="shared" si="18"/>
        <v>3.25</v>
      </c>
    </row>
    <row r="113" spans="1:16" s="30" customFormat="1" x14ac:dyDescent="0.2">
      <c r="A113" s="1"/>
      <c r="B113" s="58" t="s">
        <v>156</v>
      </c>
      <c r="C113" s="51"/>
      <c r="D113" s="52"/>
      <c r="E113" s="52"/>
      <c r="F113" s="53"/>
      <c r="G113" s="59"/>
      <c r="H113" s="60"/>
      <c r="I113" s="61"/>
      <c r="J113" s="60"/>
      <c r="K113" s="59"/>
      <c r="L113" s="62"/>
      <c r="M113" s="59"/>
      <c r="N113" s="60">
        <v>1</v>
      </c>
      <c r="O113" s="36">
        <f t="shared" si="17"/>
        <v>1</v>
      </c>
      <c r="P113" s="37">
        <f t="shared" si="18"/>
        <v>2</v>
      </c>
    </row>
    <row r="114" spans="1:16" s="30" customFormat="1" x14ac:dyDescent="0.2">
      <c r="A114" s="1"/>
      <c r="B114" s="58" t="s">
        <v>157</v>
      </c>
      <c r="C114" s="51"/>
      <c r="D114" s="52"/>
      <c r="E114" s="52"/>
      <c r="F114" s="53"/>
      <c r="G114" s="59"/>
      <c r="H114" s="60"/>
      <c r="I114" s="61"/>
      <c r="J114" s="60"/>
      <c r="K114" s="59"/>
      <c r="L114" s="62">
        <v>1</v>
      </c>
      <c r="M114" s="59"/>
      <c r="N114" s="60">
        <v>17</v>
      </c>
      <c r="O114" s="36">
        <f t="shared" si="17"/>
        <v>18</v>
      </c>
      <c r="P114" s="37">
        <f t="shared" si="18"/>
        <v>35</v>
      </c>
    </row>
    <row r="115" spans="1:16" s="30" customFormat="1" x14ac:dyDescent="0.2">
      <c r="A115" s="1"/>
      <c r="B115" s="58" t="s">
        <v>166</v>
      </c>
      <c r="C115" s="51"/>
      <c r="D115" s="52"/>
      <c r="E115" s="52"/>
      <c r="F115" s="53">
        <v>425</v>
      </c>
      <c r="G115" s="59"/>
      <c r="H115" s="60"/>
      <c r="I115" s="61"/>
      <c r="J115" s="60"/>
      <c r="K115" s="59"/>
      <c r="L115" s="62"/>
      <c r="M115" s="59"/>
      <c r="N115" s="60"/>
      <c r="O115" s="36">
        <f t="shared" si="17"/>
        <v>425</v>
      </c>
      <c r="P115" s="37">
        <f t="shared" si="18"/>
        <v>42.5</v>
      </c>
    </row>
    <row r="116" spans="1:16" ht="12" thickBot="1" x14ac:dyDescent="0.25">
      <c r="A116" s="38"/>
      <c r="B116" s="39" t="s">
        <v>21</v>
      </c>
      <c r="C116" s="39">
        <f t="shared" ref="C116:O116" si="19">SUM(C103:C115)</f>
        <v>0</v>
      </c>
      <c r="D116" s="39">
        <f t="shared" si="19"/>
        <v>0</v>
      </c>
      <c r="E116" s="39">
        <f t="shared" si="19"/>
        <v>0</v>
      </c>
      <c r="F116" s="39">
        <f t="shared" si="19"/>
        <v>425</v>
      </c>
      <c r="G116" s="43">
        <f t="shared" si="19"/>
        <v>160</v>
      </c>
      <c r="H116" s="43">
        <f t="shared" si="19"/>
        <v>3</v>
      </c>
      <c r="I116" s="43">
        <f t="shared" si="19"/>
        <v>22</v>
      </c>
      <c r="J116" s="43">
        <f t="shared" si="19"/>
        <v>0</v>
      </c>
      <c r="K116" s="43">
        <f t="shared" si="19"/>
        <v>0</v>
      </c>
      <c r="L116" s="43">
        <f t="shared" si="19"/>
        <v>4</v>
      </c>
      <c r="M116" s="43">
        <f t="shared" si="19"/>
        <v>0</v>
      </c>
      <c r="N116" s="43">
        <f t="shared" si="19"/>
        <v>31</v>
      </c>
      <c r="O116" s="44">
        <f t="shared" si="19"/>
        <v>645</v>
      </c>
      <c r="P116" s="45">
        <f>SUM(P103:P115)</f>
        <v>160.25</v>
      </c>
    </row>
    <row r="117" spans="1:16" ht="12.75" x14ac:dyDescent="0.2">
      <c r="B117" s="2"/>
      <c r="C117" s="2"/>
      <c r="D117" s="2"/>
      <c r="E117" s="2"/>
      <c r="F117" s="47"/>
      <c r="G117" s="47"/>
      <c r="H117" s="47"/>
      <c r="I117" s="47"/>
      <c r="J117" s="47"/>
      <c r="K117" s="47"/>
      <c r="L117" s="47"/>
      <c r="M117" s="47"/>
      <c r="N117" s="47"/>
      <c r="O117" s="2"/>
      <c r="P117" s="2"/>
    </row>
    <row r="119" spans="1:16" ht="12" thickBot="1" x14ac:dyDescent="0.25">
      <c r="B119" s="33" t="s">
        <v>69</v>
      </c>
      <c r="C119" s="33"/>
      <c r="D119" s="33"/>
      <c r="E119" s="33"/>
      <c r="F119" s="34"/>
      <c r="G119" s="34"/>
      <c r="H119" s="34"/>
      <c r="I119" s="34"/>
      <c r="J119" s="34"/>
      <c r="K119" s="34"/>
      <c r="L119" s="34"/>
      <c r="M119" s="34"/>
      <c r="N119" s="34"/>
      <c r="O119" s="35"/>
      <c r="P119" s="35"/>
    </row>
    <row r="120" spans="1:16" s="30" customFormat="1" x14ac:dyDescent="0.2">
      <c r="A120" s="1"/>
      <c r="B120" s="58" t="s">
        <v>113</v>
      </c>
      <c r="C120" s="63"/>
      <c r="D120" s="52"/>
      <c r="E120" s="52"/>
      <c r="F120" s="53">
        <v>13</v>
      </c>
      <c r="G120" s="59">
        <v>42</v>
      </c>
      <c r="H120" s="60"/>
      <c r="I120" s="61">
        <v>10</v>
      </c>
      <c r="J120" s="60">
        <v>3</v>
      </c>
      <c r="K120" s="59"/>
      <c r="L120" s="62">
        <v>1</v>
      </c>
      <c r="M120" s="59"/>
      <c r="N120" s="60">
        <v>18</v>
      </c>
      <c r="O120" s="36">
        <f t="shared" ref="O120:O122" si="20">SUM(F120:N120)</f>
        <v>87</v>
      </c>
      <c r="P120" s="37">
        <f t="shared" ref="P120:P122" si="21">(F120*$F$3)+(G120*$G$3)+(H120*$H$3)+(I120*$I$3)+(J120*$J$3)+(K120*$K$3)+(L120*$L$3)+(M120*$M$3)+(N120*$N$3)</f>
        <v>55.3</v>
      </c>
    </row>
    <row r="121" spans="1:16" s="30" customFormat="1" x14ac:dyDescent="0.2">
      <c r="A121" s="1"/>
      <c r="B121" s="58"/>
      <c r="C121" s="51"/>
      <c r="D121" s="52"/>
      <c r="E121" s="52"/>
      <c r="F121" s="53"/>
      <c r="G121" s="59"/>
      <c r="H121" s="60"/>
      <c r="I121" s="61"/>
      <c r="J121" s="60"/>
      <c r="K121" s="59"/>
      <c r="L121" s="62"/>
      <c r="M121" s="59"/>
      <c r="N121" s="60"/>
      <c r="O121" s="36">
        <f t="shared" si="20"/>
        <v>0</v>
      </c>
      <c r="P121" s="37">
        <f t="shared" si="21"/>
        <v>0</v>
      </c>
    </row>
    <row r="122" spans="1:16" s="30" customFormat="1" x14ac:dyDescent="0.2">
      <c r="A122" s="1"/>
      <c r="B122" s="58"/>
      <c r="C122" s="51"/>
      <c r="D122" s="52"/>
      <c r="E122" s="52"/>
      <c r="F122" s="53"/>
      <c r="G122" s="59"/>
      <c r="H122" s="60"/>
      <c r="I122" s="61"/>
      <c r="J122" s="60"/>
      <c r="K122" s="59"/>
      <c r="L122" s="62"/>
      <c r="M122" s="59"/>
      <c r="N122" s="60"/>
      <c r="O122" s="36">
        <f t="shared" si="20"/>
        <v>0</v>
      </c>
      <c r="P122" s="37">
        <f t="shared" si="21"/>
        <v>0</v>
      </c>
    </row>
    <row r="123" spans="1:16" ht="12" thickBot="1" x14ac:dyDescent="0.25">
      <c r="A123" s="38"/>
      <c r="B123" s="39" t="s">
        <v>21</v>
      </c>
      <c r="C123" s="39">
        <f>SUM(C121:C122)</f>
        <v>0</v>
      </c>
      <c r="D123" s="39">
        <f>SUM(D120:D122)</f>
        <v>0</v>
      </c>
      <c r="E123" s="39">
        <f>SUM(E120:E122)</f>
        <v>0</v>
      </c>
      <c r="F123" s="39">
        <f>SUM(F121:F122)</f>
        <v>0</v>
      </c>
      <c r="G123" s="43">
        <f t="shared" ref="G123:P123" si="22">SUM(G120:G122)</f>
        <v>42</v>
      </c>
      <c r="H123" s="43">
        <f t="shared" si="22"/>
        <v>0</v>
      </c>
      <c r="I123" s="43">
        <f t="shared" si="22"/>
        <v>10</v>
      </c>
      <c r="J123" s="43">
        <f t="shared" si="22"/>
        <v>3</v>
      </c>
      <c r="K123" s="43">
        <f t="shared" si="22"/>
        <v>0</v>
      </c>
      <c r="L123" s="43">
        <f t="shared" si="22"/>
        <v>1</v>
      </c>
      <c r="M123" s="43">
        <f t="shared" si="22"/>
        <v>0</v>
      </c>
      <c r="N123" s="43">
        <f t="shared" si="22"/>
        <v>18</v>
      </c>
      <c r="O123" s="44">
        <f t="shared" si="22"/>
        <v>87</v>
      </c>
      <c r="P123" s="45">
        <f t="shared" si="22"/>
        <v>55.3</v>
      </c>
    </row>
    <row r="125" spans="1:16" ht="11.25" customHeight="1" x14ac:dyDescent="0.2"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</row>
    <row r="126" spans="1:16" ht="12" thickBot="1" x14ac:dyDescent="0.25">
      <c r="B126" s="33" t="s">
        <v>70</v>
      </c>
      <c r="C126" s="33"/>
      <c r="D126" s="33"/>
      <c r="E126" s="33"/>
      <c r="F126" s="34"/>
      <c r="G126" s="34"/>
      <c r="H126" s="34"/>
      <c r="I126" s="34"/>
      <c r="J126" s="34"/>
      <c r="K126" s="34"/>
      <c r="L126" s="34"/>
      <c r="M126" s="34"/>
      <c r="N126" s="34"/>
      <c r="O126" s="35"/>
      <c r="P126" s="35"/>
    </row>
    <row r="127" spans="1:16" s="30" customFormat="1" x14ac:dyDescent="0.2">
      <c r="A127" s="1"/>
      <c r="B127" s="58" t="s">
        <v>127</v>
      </c>
      <c r="C127" s="51"/>
      <c r="D127" s="52"/>
      <c r="E127" s="52"/>
      <c r="F127" s="53"/>
      <c r="G127" s="59">
        <v>45</v>
      </c>
      <c r="H127" s="60"/>
      <c r="I127" s="61">
        <v>10</v>
      </c>
      <c r="J127" s="60"/>
      <c r="K127" s="59"/>
      <c r="L127" s="62"/>
      <c r="M127" s="59"/>
      <c r="N127" s="60"/>
      <c r="O127" s="36">
        <f t="shared" ref="O127:O134" si="23">SUM(F127:N127)</f>
        <v>55</v>
      </c>
      <c r="P127" s="37">
        <f t="shared" ref="P127:P134" si="24">(F127*$F$3)+(G127*$G$3)+(H127*$H$3)+(I127*$I$3)+(J127*$J$3)+(K127*$K$3)+(L127*$L$3)+(M127*$M$3)+(N127*$N$3)</f>
        <v>16.25</v>
      </c>
    </row>
    <row r="128" spans="1:16" s="30" customFormat="1" x14ac:dyDescent="0.2">
      <c r="A128" s="1"/>
      <c r="B128" s="58" t="s">
        <v>128</v>
      </c>
      <c r="C128" s="51"/>
      <c r="D128" s="52"/>
      <c r="E128" s="52"/>
      <c r="F128" s="53"/>
      <c r="G128" s="59">
        <v>10</v>
      </c>
      <c r="H128" s="60"/>
      <c r="I128" s="61">
        <v>5</v>
      </c>
      <c r="J128" s="60"/>
      <c r="K128" s="59"/>
      <c r="L128" s="62"/>
      <c r="M128" s="59">
        <v>3</v>
      </c>
      <c r="N128" s="60"/>
      <c r="O128" s="36">
        <f t="shared" si="23"/>
        <v>18</v>
      </c>
      <c r="P128" s="37">
        <f t="shared" si="24"/>
        <v>11</v>
      </c>
    </row>
    <row r="129" spans="1:16" s="30" customFormat="1" x14ac:dyDescent="0.2">
      <c r="A129" s="1"/>
      <c r="B129" s="58" t="s">
        <v>129</v>
      </c>
      <c r="C129" s="51"/>
      <c r="D129" s="52"/>
      <c r="E129" s="52"/>
      <c r="F129" s="53"/>
      <c r="G129" s="59">
        <v>32</v>
      </c>
      <c r="H129" s="60"/>
      <c r="I129" s="61">
        <v>8</v>
      </c>
      <c r="J129" s="60"/>
      <c r="K129" s="59">
        <v>1</v>
      </c>
      <c r="L129" s="62"/>
      <c r="M129" s="59"/>
      <c r="N129" s="60"/>
      <c r="O129" s="36">
        <f t="shared" si="23"/>
        <v>41</v>
      </c>
      <c r="P129" s="37">
        <f t="shared" si="24"/>
        <v>13</v>
      </c>
    </row>
    <row r="130" spans="1:16" s="30" customFormat="1" x14ac:dyDescent="0.2">
      <c r="A130" s="1"/>
      <c r="B130" s="58" t="s">
        <v>130</v>
      </c>
      <c r="C130" s="51"/>
      <c r="D130" s="52"/>
      <c r="E130" s="52"/>
      <c r="F130" s="53"/>
      <c r="G130" s="59">
        <v>32</v>
      </c>
      <c r="H130" s="60"/>
      <c r="I130" s="61">
        <v>9</v>
      </c>
      <c r="J130" s="60"/>
      <c r="K130" s="59"/>
      <c r="L130" s="62"/>
      <c r="M130" s="59"/>
      <c r="N130" s="60"/>
      <c r="O130" s="36">
        <f t="shared" si="23"/>
        <v>41</v>
      </c>
      <c r="P130" s="37">
        <f t="shared" si="24"/>
        <v>12.5</v>
      </c>
    </row>
    <row r="131" spans="1:16" s="30" customFormat="1" x14ac:dyDescent="0.2">
      <c r="A131" s="1"/>
      <c r="B131" s="58" t="s">
        <v>131</v>
      </c>
      <c r="C131" s="51"/>
      <c r="D131" s="52"/>
      <c r="E131" s="52"/>
      <c r="F131" s="53"/>
      <c r="G131" s="59">
        <v>27</v>
      </c>
      <c r="H131" s="60"/>
      <c r="I131" s="61">
        <v>5</v>
      </c>
      <c r="J131" s="60"/>
      <c r="K131" s="59"/>
      <c r="L131" s="62"/>
      <c r="M131" s="59"/>
      <c r="N131" s="60"/>
      <c r="O131" s="36">
        <f t="shared" si="23"/>
        <v>32</v>
      </c>
      <c r="P131" s="37">
        <f t="shared" si="24"/>
        <v>9.25</v>
      </c>
    </row>
    <row r="132" spans="1:16" s="30" customFormat="1" x14ac:dyDescent="0.2">
      <c r="A132" s="1"/>
      <c r="B132" s="58" t="s">
        <v>132</v>
      </c>
      <c r="C132" s="51"/>
      <c r="D132" s="52"/>
      <c r="E132" s="52"/>
      <c r="F132" s="53"/>
      <c r="G132" s="59">
        <v>33</v>
      </c>
      <c r="H132" s="60"/>
      <c r="I132" s="61">
        <v>7</v>
      </c>
      <c r="J132" s="60"/>
      <c r="K132" s="59"/>
      <c r="L132" s="62"/>
      <c r="M132" s="59"/>
      <c r="N132" s="60"/>
      <c r="O132" s="36">
        <f t="shared" si="23"/>
        <v>40</v>
      </c>
      <c r="P132" s="37">
        <f t="shared" si="24"/>
        <v>11.75</v>
      </c>
    </row>
    <row r="133" spans="1:16" s="30" customFormat="1" x14ac:dyDescent="0.2">
      <c r="A133" s="1"/>
      <c r="B133" s="58" t="s">
        <v>133</v>
      </c>
      <c r="C133" s="51"/>
      <c r="D133" s="52"/>
      <c r="E133" s="52"/>
      <c r="F133" s="53"/>
      <c r="G133" s="59">
        <v>44</v>
      </c>
      <c r="H133" s="60"/>
      <c r="I133" s="61">
        <v>8</v>
      </c>
      <c r="J133" s="60"/>
      <c r="K133" s="59"/>
      <c r="L133" s="62"/>
      <c r="M133" s="59"/>
      <c r="N133" s="60"/>
      <c r="O133" s="36">
        <f t="shared" si="23"/>
        <v>52</v>
      </c>
      <c r="P133" s="37">
        <f t="shared" si="24"/>
        <v>15</v>
      </c>
    </row>
    <row r="134" spans="1:16" s="30" customFormat="1" x14ac:dyDescent="0.2">
      <c r="A134" s="1"/>
      <c r="B134" s="58"/>
      <c r="C134" s="51"/>
      <c r="D134" s="52"/>
      <c r="E134" s="52"/>
      <c r="F134" s="53"/>
      <c r="G134" s="59"/>
      <c r="H134" s="60"/>
      <c r="I134" s="61"/>
      <c r="J134" s="60"/>
      <c r="K134" s="59"/>
      <c r="L134" s="62"/>
      <c r="M134" s="59"/>
      <c r="N134" s="60"/>
      <c r="O134" s="36">
        <f t="shared" si="23"/>
        <v>0</v>
      </c>
      <c r="P134" s="37">
        <f t="shared" si="24"/>
        <v>0</v>
      </c>
    </row>
    <row r="135" spans="1:16" ht="12" thickBot="1" x14ac:dyDescent="0.25">
      <c r="A135" s="38"/>
      <c r="B135" s="39" t="s">
        <v>21</v>
      </c>
      <c r="C135" s="39">
        <f t="shared" ref="C135:O135" si="25">SUM(C127:C134)</f>
        <v>0</v>
      </c>
      <c r="D135" s="39">
        <f t="shared" si="25"/>
        <v>0</v>
      </c>
      <c r="E135" s="39">
        <f t="shared" si="25"/>
        <v>0</v>
      </c>
      <c r="F135" s="39">
        <f t="shared" si="25"/>
        <v>0</v>
      </c>
      <c r="G135" s="43">
        <f t="shared" si="25"/>
        <v>223</v>
      </c>
      <c r="H135" s="43">
        <f t="shared" si="25"/>
        <v>0</v>
      </c>
      <c r="I135" s="43">
        <f t="shared" si="25"/>
        <v>52</v>
      </c>
      <c r="J135" s="43">
        <f t="shared" si="25"/>
        <v>0</v>
      </c>
      <c r="K135" s="43">
        <f t="shared" si="25"/>
        <v>1</v>
      </c>
      <c r="L135" s="43">
        <f t="shared" si="25"/>
        <v>0</v>
      </c>
      <c r="M135" s="43">
        <f t="shared" si="25"/>
        <v>3</v>
      </c>
      <c r="N135" s="43">
        <f t="shared" si="25"/>
        <v>0</v>
      </c>
      <c r="O135" s="44">
        <f t="shared" si="25"/>
        <v>279</v>
      </c>
      <c r="P135" s="45">
        <f>SUM(P127:P134)</f>
        <v>88.75</v>
      </c>
    </row>
    <row r="136" spans="1:16" ht="12.75" x14ac:dyDescent="0.2">
      <c r="B136" s="2"/>
      <c r="C136" s="2"/>
      <c r="D136" s="2"/>
      <c r="E136" s="2"/>
      <c r="F136" s="47"/>
      <c r="G136" s="47"/>
      <c r="H136" s="47"/>
      <c r="I136" s="47"/>
      <c r="J136" s="47"/>
      <c r="K136" s="47"/>
      <c r="L136" s="47"/>
      <c r="M136" s="47"/>
      <c r="N136" s="47"/>
      <c r="O136" s="2"/>
      <c r="P136" s="2"/>
    </row>
    <row r="138" spans="1:16" ht="12" thickBot="1" x14ac:dyDescent="0.25">
      <c r="B138" s="33" t="s">
        <v>176</v>
      </c>
      <c r="C138" s="33"/>
      <c r="D138" s="33"/>
      <c r="E138" s="33"/>
      <c r="F138" s="34"/>
      <c r="G138" s="34"/>
      <c r="H138" s="34"/>
      <c r="I138" s="34"/>
      <c r="J138" s="34"/>
      <c r="K138" s="34"/>
      <c r="L138" s="34"/>
      <c r="M138" s="34"/>
      <c r="N138" s="34"/>
      <c r="O138" s="35"/>
      <c r="P138" s="35"/>
    </row>
    <row r="139" spans="1:16" s="30" customFormat="1" x14ac:dyDescent="0.2">
      <c r="A139" s="1"/>
      <c r="B139" s="58" t="s">
        <v>177</v>
      </c>
      <c r="C139" s="63"/>
      <c r="D139" s="52"/>
      <c r="E139" s="52"/>
      <c r="F139" s="53"/>
      <c r="G139" s="59">
        <v>233</v>
      </c>
      <c r="H139" s="60"/>
      <c r="I139" s="61"/>
      <c r="J139" s="60"/>
      <c r="K139" s="59"/>
      <c r="L139" s="62">
        <v>11</v>
      </c>
      <c r="M139" s="59"/>
      <c r="N139" s="60"/>
      <c r="O139" s="36">
        <f t="shared" ref="O139:O141" si="26">SUM(F139:N139)</f>
        <v>244</v>
      </c>
      <c r="P139" s="37">
        <f t="shared" ref="P139:P141" si="27">(F139*$F$3)+(G139*$G$3)+(H139*$H$3)+(I139*$I$3)+(J139*$J$3)+(K139*$K$3)+(L139*$L$3)+(M139*$M$3)+(N139*$N$3)</f>
        <v>69.25</v>
      </c>
    </row>
    <row r="140" spans="1:16" s="30" customFormat="1" x14ac:dyDescent="0.2">
      <c r="A140" s="1"/>
      <c r="B140" s="58"/>
      <c r="C140" s="51"/>
      <c r="D140" s="52"/>
      <c r="E140" s="52"/>
      <c r="F140" s="53"/>
      <c r="G140" s="59"/>
      <c r="H140" s="60"/>
      <c r="I140" s="61"/>
      <c r="J140" s="60"/>
      <c r="K140" s="59"/>
      <c r="L140" s="62"/>
      <c r="M140" s="59"/>
      <c r="N140" s="60"/>
      <c r="O140" s="36">
        <f t="shared" si="26"/>
        <v>0</v>
      </c>
      <c r="P140" s="37">
        <f t="shared" si="27"/>
        <v>0</v>
      </c>
    </row>
    <row r="141" spans="1:16" s="30" customFormat="1" x14ac:dyDescent="0.2">
      <c r="A141" s="1"/>
      <c r="B141" s="58"/>
      <c r="C141" s="51"/>
      <c r="D141" s="52"/>
      <c r="E141" s="52"/>
      <c r="F141" s="53"/>
      <c r="G141" s="59"/>
      <c r="H141" s="60"/>
      <c r="I141" s="61"/>
      <c r="J141" s="60"/>
      <c r="K141" s="59"/>
      <c r="L141" s="62"/>
      <c r="M141" s="59"/>
      <c r="N141" s="60"/>
      <c r="O141" s="36">
        <f t="shared" si="26"/>
        <v>0</v>
      </c>
      <c r="P141" s="37">
        <f t="shared" si="27"/>
        <v>0</v>
      </c>
    </row>
    <row r="142" spans="1:16" ht="12" thickBot="1" x14ac:dyDescent="0.25">
      <c r="A142" s="38"/>
      <c r="B142" s="39" t="s">
        <v>21</v>
      </c>
      <c r="C142" s="39">
        <f>SUM(C140:C141)</f>
        <v>0</v>
      </c>
      <c r="D142" s="39">
        <f>SUM(D139:D141)</f>
        <v>0</v>
      </c>
      <c r="E142" s="39">
        <f>SUM(E139:E141)</f>
        <v>0</v>
      </c>
      <c r="F142" s="39">
        <f>SUM(F140:F141)</f>
        <v>0</v>
      </c>
      <c r="G142" s="43">
        <f t="shared" ref="G142:P142" si="28">SUM(G139:G141)</f>
        <v>233</v>
      </c>
      <c r="H142" s="43">
        <f t="shared" si="28"/>
        <v>0</v>
      </c>
      <c r="I142" s="43">
        <f t="shared" si="28"/>
        <v>0</v>
      </c>
      <c r="J142" s="43">
        <f t="shared" si="28"/>
        <v>0</v>
      </c>
      <c r="K142" s="43">
        <f t="shared" si="28"/>
        <v>0</v>
      </c>
      <c r="L142" s="43">
        <f t="shared" si="28"/>
        <v>11</v>
      </c>
      <c r="M142" s="43">
        <f t="shared" si="28"/>
        <v>0</v>
      </c>
      <c r="N142" s="43">
        <f t="shared" si="28"/>
        <v>0</v>
      </c>
      <c r="O142" s="44">
        <f t="shared" si="28"/>
        <v>244</v>
      </c>
      <c r="P142" s="45">
        <f t="shared" si="28"/>
        <v>69.25</v>
      </c>
    </row>
    <row r="144" spans="1:16" ht="11.25" customHeight="1" x14ac:dyDescent="0.2"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</row>
    <row r="145" spans="13:16" x14ac:dyDescent="0.2">
      <c r="M145" s="48" t="s">
        <v>21</v>
      </c>
      <c r="O145" s="49">
        <f>O142+O135+O123+O116+O99+O93+O84+O78+O63+O54+O14</f>
        <v>7351</v>
      </c>
      <c r="P145" s="50">
        <f>P142+P135+P123+P116+P99+P93+P84+P78+P63+P54+P14</f>
        <v>3285.45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B24" sqref="B24"/>
    </sheetView>
  </sheetViews>
  <sheetFormatPr defaultRowHeight="11.25" x14ac:dyDescent="0.2"/>
  <cols>
    <col min="1" max="1" width="3.140625" style="1" customWidth="1"/>
    <col min="2" max="2" width="28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74</v>
      </c>
    </row>
    <row r="3" spans="1:16" ht="12.75" x14ac:dyDescent="0.2">
      <c r="B3" s="2" t="s">
        <v>119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 t="s">
        <v>167</v>
      </c>
      <c r="C9" s="63"/>
      <c r="D9" s="52"/>
      <c r="E9" s="52"/>
      <c r="F9" s="53"/>
      <c r="G9" s="59">
        <v>30</v>
      </c>
      <c r="H9" s="60"/>
      <c r="I9" s="61">
        <v>16</v>
      </c>
      <c r="J9" s="60"/>
      <c r="K9" s="59"/>
      <c r="L9" s="62">
        <v>112</v>
      </c>
      <c r="M9" s="59"/>
      <c r="N9" s="60">
        <v>2</v>
      </c>
      <c r="O9" s="36">
        <f t="shared" ref="O9:O11" si="0">SUM(F9:N9)</f>
        <v>160</v>
      </c>
      <c r="P9" s="37">
        <f t="shared" ref="P9:P11" si="1">(F9*$F$5)+(G9*$G$5)+(H9*$H$5)+(I9*$I$5)+(J9*$J$5)+(K9*$K$5)+(L9*$L$5)+(M9*$M$5)+(N9*$N$5)</f>
        <v>131.5</v>
      </c>
    </row>
    <row r="10" spans="1:16" s="30" customFormat="1" x14ac:dyDescent="0.2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140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 x14ac:dyDescent="0.25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30</v>
      </c>
      <c r="H12" s="39">
        <f t="shared" si="2"/>
        <v>0</v>
      </c>
      <c r="I12" s="39">
        <f t="shared" si="2"/>
        <v>16</v>
      </c>
      <c r="J12" s="39">
        <f t="shared" si="2"/>
        <v>0</v>
      </c>
      <c r="K12" s="39">
        <f t="shared" si="2"/>
        <v>0</v>
      </c>
      <c r="L12" s="39">
        <f t="shared" si="2"/>
        <v>112</v>
      </c>
      <c r="M12" s="39">
        <f t="shared" si="2"/>
        <v>0</v>
      </c>
      <c r="N12" s="39">
        <f t="shared" si="2"/>
        <v>2</v>
      </c>
      <c r="O12" s="39">
        <f t="shared" si="2"/>
        <v>160</v>
      </c>
      <c r="P12" s="39">
        <f t="shared" si="2"/>
        <v>131.5</v>
      </c>
    </row>
    <row r="13" spans="1:16" x14ac:dyDescent="0.2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 x14ac:dyDescent="0.2"/>
    <row r="16" spans="1:16" x14ac:dyDescent="0.2">
      <c r="M16" s="122"/>
      <c r="N16" s="122"/>
      <c r="O16" s="122"/>
      <c r="P16" s="122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D38" sqref="D38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72</v>
      </c>
    </row>
    <row r="3" spans="1:16" ht="12.75" x14ac:dyDescent="0.2">
      <c r="B3" s="2" t="s">
        <v>119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114</v>
      </c>
      <c r="C9" s="108"/>
      <c r="D9" s="100"/>
      <c r="E9" s="100"/>
      <c r="F9" s="125">
        <v>30</v>
      </c>
      <c r="G9" s="126">
        <v>5</v>
      </c>
      <c r="H9" s="127">
        <v>15</v>
      </c>
      <c r="I9" s="104">
        <v>1</v>
      </c>
      <c r="J9" s="127">
        <v>2</v>
      </c>
      <c r="K9" s="126">
        <v>2</v>
      </c>
      <c r="L9" s="105"/>
      <c r="M9" s="126">
        <v>1</v>
      </c>
      <c r="N9" s="127">
        <v>5</v>
      </c>
      <c r="O9" s="106">
        <f t="shared" ref="O9:O11" si="0">SUM(F9:N9)</f>
        <v>61</v>
      </c>
      <c r="P9" s="107">
        <f t="shared" ref="P9:P11" si="1">(F9*$F$5)+(G9*$G$5)+(H9*$H$5)+(I9*$I$5)+(J9*$J$5)+(K9*$K$5)+(L9*$L$5)+(M9*$M$5)+(N9*$N$5)</f>
        <v>23.5</v>
      </c>
    </row>
    <row r="10" spans="1:16" s="30" customFormat="1" x14ac:dyDescent="0.2">
      <c r="A10" s="1"/>
      <c r="B10" s="99"/>
      <c r="C10" s="108"/>
      <c r="D10" s="100"/>
      <c r="E10" s="100"/>
      <c r="F10" s="125"/>
      <c r="G10" s="126"/>
      <c r="H10" s="127"/>
      <c r="I10" s="104"/>
      <c r="J10" s="127"/>
      <c r="K10" s="126"/>
      <c r="L10" s="105"/>
      <c r="M10" s="126"/>
      <c r="N10" s="127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25"/>
      <c r="G11" s="126"/>
      <c r="H11" s="127"/>
      <c r="I11" s="104"/>
      <c r="J11" s="127"/>
      <c r="K11" s="126"/>
      <c r="L11" s="105"/>
      <c r="M11" s="126"/>
      <c r="N11" s="127"/>
      <c r="O11" s="106">
        <f t="shared" si="0"/>
        <v>0</v>
      </c>
      <c r="P11" s="107">
        <f t="shared" si="1"/>
        <v>0</v>
      </c>
    </row>
    <row r="12" spans="1:16" x14ac:dyDescent="0.2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30</v>
      </c>
      <c r="G12" s="109">
        <f t="shared" si="2"/>
        <v>5</v>
      </c>
      <c r="H12" s="109">
        <f t="shared" si="2"/>
        <v>15</v>
      </c>
      <c r="I12" s="109">
        <f t="shared" si="2"/>
        <v>1</v>
      </c>
      <c r="J12" s="109">
        <f t="shared" si="2"/>
        <v>2</v>
      </c>
      <c r="K12" s="109">
        <f t="shared" si="2"/>
        <v>2</v>
      </c>
      <c r="L12" s="109">
        <f t="shared" si="2"/>
        <v>0</v>
      </c>
      <c r="M12" s="109">
        <f t="shared" si="2"/>
        <v>1</v>
      </c>
      <c r="N12" s="109">
        <f t="shared" si="2"/>
        <v>5</v>
      </c>
      <c r="O12" s="109">
        <f t="shared" si="2"/>
        <v>61</v>
      </c>
      <c r="P12" s="109">
        <f t="shared" si="2"/>
        <v>23.5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B21" sqref="B21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38</v>
      </c>
      <c r="B2" s="73" t="s">
        <v>24</v>
      </c>
      <c r="C2" s="73" t="s">
        <v>25</v>
      </c>
    </row>
    <row r="4" spans="1:3" ht="15" x14ac:dyDescent="0.25">
      <c r="A4" s="75" t="s">
        <v>175</v>
      </c>
      <c r="B4" s="76">
        <f>SUM('Ivory Coast'!O18)</f>
        <v>33</v>
      </c>
      <c r="C4" s="150">
        <f>SUM('Ivory Coast'!P18)</f>
        <v>17.5</v>
      </c>
    </row>
    <row r="5" spans="1:3" ht="15" hidden="1" x14ac:dyDescent="0.25">
      <c r="A5" s="75" t="s">
        <v>40</v>
      </c>
      <c r="B5" s="76">
        <f>SUM(Ghana!O24)</f>
        <v>0</v>
      </c>
      <c r="C5" s="150">
        <f>SUM(Ghana!P24)</f>
        <v>0</v>
      </c>
    </row>
    <row r="6" spans="1:3" ht="15" x14ac:dyDescent="0.25">
      <c r="A6" s="75" t="s">
        <v>26</v>
      </c>
      <c r="B6" s="76">
        <f>SUM(Kenya!O23)</f>
        <v>939</v>
      </c>
      <c r="C6" s="150">
        <f>SUM(Kenya!P23)</f>
        <v>424.6</v>
      </c>
    </row>
    <row r="7" spans="1:3" ht="15" hidden="1" x14ac:dyDescent="0.25">
      <c r="A7" s="75" t="s">
        <v>31</v>
      </c>
      <c r="B7" s="76">
        <f>SUM(Malawi!O12)</f>
        <v>0</v>
      </c>
      <c r="C7" s="150">
        <f>SUM(Malawi!P12)</f>
        <v>0</v>
      </c>
    </row>
    <row r="8" spans="1:3" ht="15" x14ac:dyDescent="0.25">
      <c r="A8" s="76" t="s">
        <v>27</v>
      </c>
      <c r="B8" s="149">
        <f>SUM(Mauritius!O20)</f>
        <v>7730</v>
      </c>
      <c r="C8" s="150">
        <f>SUM(Mauritius!P20)</f>
        <v>2097.85</v>
      </c>
    </row>
    <row r="9" spans="1:3" ht="15" hidden="1" x14ac:dyDescent="0.25">
      <c r="A9" s="76" t="s">
        <v>41</v>
      </c>
      <c r="B9" s="149">
        <f>SUM(Nigeria!O76)</f>
        <v>0</v>
      </c>
      <c r="C9" s="150">
        <f>SUM(Nigeria!P76)</f>
        <v>0</v>
      </c>
    </row>
    <row r="10" spans="1:3" ht="15" x14ac:dyDescent="0.25">
      <c r="A10" s="76" t="s">
        <v>28</v>
      </c>
      <c r="B10" s="149">
        <f>SUM('South Africa'!O145)</f>
        <v>7351</v>
      </c>
      <c r="C10" s="150">
        <f>SUM('South Africa'!P145)</f>
        <v>3285.45</v>
      </c>
    </row>
    <row r="11" spans="1:3" ht="15" x14ac:dyDescent="0.25">
      <c r="A11" s="76" t="s">
        <v>45</v>
      </c>
      <c r="B11" s="76">
        <f>SUM(Togo!O12)</f>
        <v>160</v>
      </c>
      <c r="C11" s="150">
        <f>SUM(Togo!P12)</f>
        <v>131.5</v>
      </c>
    </row>
    <row r="12" spans="1:3" ht="15" x14ac:dyDescent="0.25">
      <c r="A12" s="76" t="s">
        <v>75</v>
      </c>
      <c r="B12" s="76">
        <f>SUM(Zambia!O12)</f>
        <v>61</v>
      </c>
      <c r="C12" s="150">
        <f>SUM(Zambia!P12)</f>
        <v>23.5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16274</v>
      </c>
      <c r="C14" s="151">
        <f>SUM(C4:C13)</f>
        <v>5980.4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Ivory Coast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2016-10-19T20:06:50Z</dcterms:modified>
</cp:coreProperties>
</file>