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575" windowWidth="14070" windowHeight="7395" tabRatio="760"/>
  </bookViews>
  <sheets>
    <sheet name="DRC" sheetId="13" r:id="rId1"/>
    <sheet name="Ghana" sheetId="14" r:id="rId2"/>
    <sheet name="Ivory Coast" sheetId="16" r:id="rId3"/>
    <sheet name="Kenya" sheetId="10" r:id="rId4"/>
    <sheet name="Malawi" sheetId="11" r:id="rId5"/>
    <sheet name="Mauritius" sheetId="8" r:id="rId6"/>
    <sheet name="Nigeria" sheetId="19" r:id="rId7"/>
    <sheet name="South Africa" sheetId="1" r:id="rId8"/>
    <sheet name="Tanzania" sheetId="12" state="hidden" r:id="rId9"/>
    <sheet name="Togo" sheetId="17" state="hidden" r:id="rId10"/>
    <sheet name="Zambia" sheetId="18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7">'South Africa'!#REF!</definedName>
    <definedName name="_xlnm.Print_Area" localSheetId="8">Tanzania!#REF!</definedName>
    <definedName name="_xlnm.Print_Area" localSheetId="10">Zambia!#REF!</definedName>
  </definedNames>
  <calcPr calcId="145621" concurrentCalc="0"/>
</workbook>
</file>

<file path=xl/calcChain.xml><?xml version="1.0" encoding="utf-8"?>
<calcChain xmlns="http://schemas.openxmlformats.org/spreadsheetml/2006/main">
  <c r="P43" i="1" l="1"/>
  <c r="O43" i="1"/>
  <c r="P42" i="1"/>
  <c r="O42" i="1"/>
  <c r="P41" i="1"/>
  <c r="O41" i="1"/>
  <c r="P44" i="1"/>
  <c r="O44" i="1"/>
  <c r="P40" i="1"/>
  <c r="O40" i="1"/>
  <c r="P39" i="1"/>
  <c r="O39" i="1"/>
  <c r="P38" i="1"/>
  <c r="O38" i="1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N33" i="14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/>
  <c r="O31" i="14"/>
  <c r="O33" i="14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/>
  <c r="O42" i="19"/>
  <c r="O44" i="19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P38" i="19"/>
  <c r="O26" i="19"/>
  <c r="O38" i="19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O22" i="19"/>
  <c r="P7" i="19"/>
  <c r="P22" i="19"/>
  <c r="O7" i="19"/>
  <c r="O17" i="10"/>
  <c r="O16" i="10"/>
  <c r="O15" i="10"/>
  <c r="O14" i="10"/>
  <c r="O13" i="10"/>
  <c r="O12" i="10"/>
  <c r="O11" i="10"/>
  <c r="O10" i="10"/>
  <c r="O9" i="10"/>
  <c r="N12" i="18"/>
  <c r="M12" i="18"/>
  <c r="L12" i="18"/>
  <c r="K12" i="18"/>
  <c r="J12" i="18"/>
  <c r="I12" i="18"/>
  <c r="H12" i="18"/>
  <c r="G12" i="18"/>
  <c r="F12" i="18"/>
  <c r="E12" i="18"/>
  <c r="D12" i="18"/>
  <c r="C12" i="18"/>
  <c r="P11" i="18"/>
  <c r="O11" i="18"/>
  <c r="P10" i="18"/>
  <c r="O10" i="18"/>
  <c r="P9" i="18"/>
  <c r="P12" i="18"/>
  <c r="C13" i="4"/>
  <c r="O9" i="18"/>
  <c r="O12" i="18"/>
  <c r="B13" i="4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O9" i="1"/>
  <c r="P8" i="1"/>
  <c r="O8" i="1"/>
  <c r="O10" i="1"/>
  <c r="P7" i="1"/>
  <c r="P10" i="1"/>
  <c r="O7" i="1"/>
  <c r="P15" i="14"/>
  <c r="O15" i="14"/>
  <c r="P14" i="14"/>
  <c r="O14" i="14"/>
  <c r="P13" i="14"/>
  <c r="O13" i="14"/>
  <c r="P10" i="16"/>
  <c r="P9" i="16"/>
  <c r="P19" i="16"/>
  <c r="C6" i="4"/>
  <c r="O9" i="16"/>
  <c r="O19" i="16"/>
  <c r="B6" i="4"/>
  <c r="N50" i="1"/>
  <c r="P47" i="1"/>
  <c r="P19" i="1"/>
  <c r="O19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P28" i="17"/>
  <c r="O9" i="17"/>
  <c r="O28" i="17"/>
  <c r="G35" i="8"/>
  <c r="P33" i="8"/>
  <c r="O33" i="8"/>
  <c r="P31" i="8"/>
  <c r="O31" i="8"/>
  <c r="P30" i="8"/>
  <c r="O30" i="8"/>
  <c r="P29" i="8"/>
  <c r="O29" i="8"/>
  <c r="P28" i="8"/>
  <c r="O28" i="8"/>
  <c r="P27" i="8"/>
  <c r="O27" i="8"/>
  <c r="P26" i="8"/>
  <c r="O26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8" i="10"/>
  <c r="M18" i="10"/>
  <c r="L18" i="10"/>
  <c r="K18" i="10"/>
  <c r="J18" i="10"/>
  <c r="I18" i="10"/>
  <c r="H18" i="10"/>
  <c r="G18" i="10"/>
  <c r="F18" i="10"/>
  <c r="E18" i="10"/>
  <c r="D18" i="10"/>
  <c r="C18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P31" i="10"/>
  <c r="P30" i="10"/>
  <c r="O30" i="10"/>
  <c r="P29" i="10"/>
  <c r="O29" i="10"/>
  <c r="P28" i="10"/>
  <c r="O28" i="10"/>
  <c r="P13" i="10"/>
  <c r="P12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33" i="1"/>
  <c r="O33" i="1"/>
  <c r="P32" i="1"/>
  <c r="O32" i="1"/>
  <c r="P31" i="1"/>
  <c r="O31" i="1"/>
  <c r="P30" i="1"/>
  <c r="O30" i="1"/>
  <c r="P29" i="1"/>
  <c r="O29" i="1"/>
  <c r="P28" i="1"/>
  <c r="O28" i="1"/>
  <c r="P27" i="1"/>
  <c r="O27" i="1"/>
  <c r="P26" i="1"/>
  <c r="O26" i="1"/>
  <c r="P25" i="1"/>
  <c r="O25" i="1"/>
  <c r="K70" i="1"/>
  <c r="M70" i="1"/>
  <c r="D70" i="1"/>
  <c r="E70" i="1"/>
  <c r="G70" i="1"/>
  <c r="H70" i="1"/>
  <c r="I70" i="1"/>
  <c r="J70" i="1"/>
  <c r="L70" i="1"/>
  <c r="N70" i="1"/>
  <c r="P68" i="1"/>
  <c r="O68" i="1"/>
  <c r="P67" i="1"/>
  <c r="P70" i="1"/>
  <c r="O67" i="1"/>
  <c r="P66" i="1"/>
  <c r="O66" i="1"/>
  <c r="O70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O27" i="14"/>
  <c r="P10" i="14"/>
  <c r="O10" i="14"/>
  <c r="P9" i="14"/>
  <c r="P27" i="14"/>
  <c r="O9" i="14"/>
  <c r="P75" i="1"/>
  <c r="O75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C4" i="4"/>
  <c r="O9" i="13"/>
  <c r="O19" i="13"/>
  <c r="B4" i="4"/>
  <c r="P32" i="8"/>
  <c r="O32" i="8"/>
  <c r="P34" i="8"/>
  <c r="O34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70" i="1"/>
  <c r="C70" i="1"/>
  <c r="P69" i="1"/>
  <c r="O69" i="1"/>
  <c r="P9" i="10"/>
  <c r="P48" i="1"/>
  <c r="O48" i="1"/>
  <c r="P46" i="1"/>
  <c r="O46" i="1"/>
  <c r="P45" i="1"/>
  <c r="O45" i="1"/>
  <c r="N24" i="10"/>
  <c r="M24" i="10"/>
  <c r="L24" i="10"/>
  <c r="K24" i="10"/>
  <c r="J24" i="10"/>
  <c r="I24" i="10"/>
  <c r="H24" i="10"/>
  <c r="G24" i="10"/>
  <c r="F24" i="10"/>
  <c r="E24" i="10"/>
  <c r="D24" i="10"/>
  <c r="C24" i="10"/>
  <c r="P23" i="10"/>
  <c r="O23" i="10"/>
  <c r="P22" i="10"/>
  <c r="P24" i="10"/>
  <c r="O22" i="10"/>
  <c r="O24" i="10"/>
  <c r="P17" i="10"/>
  <c r="P16" i="10"/>
  <c r="P15" i="10"/>
  <c r="P14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P12" i="11"/>
  <c r="C8" i="4"/>
  <c r="O9" i="11"/>
  <c r="O12" i="11"/>
  <c r="B8" i="4"/>
  <c r="P14" i="1"/>
  <c r="O14" i="1"/>
  <c r="N42" i="8"/>
  <c r="M42" i="8"/>
  <c r="L42" i="8"/>
  <c r="K42" i="8"/>
  <c r="J42" i="8"/>
  <c r="I42" i="8"/>
  <c r="H42" i="8"/>
  <c r="G42" i="8"/>
  <c r="F42" i="8"/>
  <c r="E42" i="8"/>
  <c r="D42" i="8"/>
  <c r="C42" i="8"/>
  <c r="P41" i="8"/>
  <c r="O41" i="8"/>
  <c r="P40" i="8"/>
  <c r="O40" i="8"/>
  <c r="P39" i="8"/>
  <c r="P42" i="8"/>
  <c r="O39" i="8"/>
  <c r="O42" i="8"/>
  <c r="N35" i="8"/>
  <c r="M35" i="8"/>
  <c r="L35" i="8"/>
  <c r="K35" i="8"/>
  <c r="J35" i="8"/>
  <c r="I35" i="8"/>
  <c r="H35" i="8"/>
  <c r="F35" i="8"/>
  <c r="E35" i="8"/>
  <c r="D35" i="8"/>
  <c r="C35" i="8"/>
  <c r="P7" i="8"/>
  <c r="O7" i="8"/>
  <c r="P18" i="1"/>
  <c r="O18" i="1"/>
  <c r="P49" i="1"/>
  <c r="O49" i="1"/>
  <c r="P17" i="1"/>
  <c r="O17" i="1"/>
  <c r="O24" i="1"/>
  <c r="P16" i="1"/>
  <c r="O16" i="1"/>
  <c r="P15" i="1"/>
  <c r="O15" i="1"/>
  <c r="P24" i="1"/>
  <c r="P55" i="1"/>
  <c r="O55" i="1"/>
  <c r="P76" i="1"/>
  <c r="O76" i="1"/>
  <c r="P74" i="1"/>
  <c r="P61" i="1"/>
  <c r="P60" i="1"/>
  <c r="P62" i="1"/>
  <c r="P54" i="1"/>
  <c r="P56" i="1"/>
  <c r="P37" i="1"/>
  <c r="O74" i="1"/>
  <c r="O77" i="1"/>
  <c r="O61" i="1"/>
  <c r="O60" i="1"/>
  <c r="O54" i="1"/>
  <c r="O37" i="1"/>
  <c r="O50" i="1"/>
  <c r="N62" i="1"/>
  <c r="M62" i="1"/>
  <c r="L62" i="1"/>
  <c r="K62" i="1"/>
  <c r="J62" i="1"/>
  <c r="I62" i="1"/>
  <c r="H62" i="1"/>
  <c r="G62" i="1"/>
  <c r="F62" i="1"/>
  <c r="E62" i="1"/>
  <c r="D62" i="1"/>
  <c r="C62" i="1"/>
  <c r="F34" i="1"/>
  <c r="G34" i="1"/>
  <c r="H34" i="1"/>
  <c r="I34" i="1"/>
  <c r="J34" i="1"/>
  <c r="K34" i="1"/>
  <c r="L34" i="1"/>
  <c r="M34" i="1"/>
  <c r="N34" i="1"/>
  <c r="C20" i="1"/>
  <c r="D20" i="1"/>
  <c r="E20" i="1"/>
  <c r="F20" i="1"/>
  <c r="G20" i="1"/>
  <c r="H20" i="1"/>
  <c r="I20" i="1"/>
  <c r="J20" i="1"/>
  <c r="K20" i="1"/>
  <c r="L20" i="1"/>
  <c r="M20" i="1"/>
  <c r="N20" i="1"/>
  <c r="C34" i="1"/>
  <c r="D34" i="1"/>
  <c r="E34" i="1"/>
  <c r="C50" i="1"/>
  <c r="D50" i="1"/>
  <c r="E50" i="1"/>
  <c r="F50" i="1"/>
  <c r="G50" i="1"/>
  <c r="H50" i="1"/>
  <c r="I50" i="1"/>
  <c r="J50" i="1"/>
  <c r="K50" i="1"/>
  <c r="L50" i="1"/>
  <c r="M50" i="1"/>
  <c r="C56" i="1"/>
  <c r="D56" i="1"/>
  <c r="E56" i="1"/>
  <c r="F56" i="1"/>
  <c r="G56" i="1"/>
  <c r="H56" i="1"/>
  <c r="I56" i="1"/>
  <c r="J56" i="1"/>
  <c r="K56" i="1"/>
  <c r="L56" i="1"/>
  <c r="M56" i="1"/>
  <c r="N56" i="1"/>
  <c r="C77" i="1"/>
  <c r="D77" i="1"/>
  <c r="E77" i="1"/>
  <c r="F77" i="1"/>
  <c r="G77" i="1"/>
  <c r="H77" i="1"/>
  <c r="I77" i="1"/>
  <c r="J77" i="1"/>
  <c r="K77" i="1"/>
  <c r="L77" i="1"/>
  <c r="M77" i="1"/>
  <c r="N77" i="1"/>
  <c r="P26" i="12"/>
  <c r="O47" i="1"/>
  <c r="P29" i="12"/>
  <c r="C12" i="4"/>
  <c r="O29" i="12"/>
  <c r="B12" i="4"/>
  <c r="P32" i="10"/>
  <c r="O32" i="10"/>
  <c r="P18" i="10"/>
  <c r="O56" i="1"/>
  <c r="P48" i="19"/>
  <c r="C10" i="4"/>
  <c r="O48" i="19"/>
  <c r="B10" i="4"/>
  <c r="P36" i="14"/>
  <c r="C5" i="4"/>
  <c r="O36" i="14"/>
  <c r="B5" i="4"/>
  <c r="O20" i="1"/>
  <c r="P77" i="1"/>
  <c r="P20" i="1"/>
  <c r="O34" i="1"/>
  <c r="P34" i="1"/>
  <c r="P34" i="10"/>
  <c r="C7" i="4"/>
  <c r="O18" i="10"/>
  <c r="O34" i="10"/>
  <c r="B7" i="4"/>
  <c r="O62" i="1"/>
  <c r="O79" i="1"/>
  <c r="B11" i="4"/>
  <c r="P50" i="1"/>
  <c r="O35" i="8"/>
  <c r="O45" i="8"/>
  <c r="B9" i="4"/>
  <c r="P35" i="8"/>
  <c r="P45" i="8"/>
  <c r="C9" i="4"/>
  <c r="P79" i="1"/>
  <c r="C11" i="4"/>
  <c r="C15" i="4"/>
  <c r="B15" i="4"/>
</calcChain>
</file>

<file path=xl/sharedStrings.xml><?xml version="1.0" encoding="utf-8"?>
<sst xmlns="http://schemas.openxmlformats.org/spreadsheetml/2006/main" count="398" uniqueCount="138">
  <si>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</si>
  <si>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</si>
  <si>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</si>
  <si>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</si>
  <si>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</si>
  <si>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</si>
  <si>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</si>
  <si>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</si>
  <si>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</si>
  <si>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</si>
  <si>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</si>
  <si>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</si>
  <si>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</si>
  <si>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</si>
  <si>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</si>
  <si>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</si>
  <si>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</si>
  <si>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</si>
  <si>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</si>
  <si>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</si>
  <si>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</si>
  <si>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</si>
  <si>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</si>
  <si>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</si>
  <si>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</si>
  <si>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</si>
  <si>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</si>
  <si>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</si>
  <si>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</si>
  <si>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</si>
  <si>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</si>
  <si>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</si>
  <si>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</si>
  <si>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</si>
  <si>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</si>
  <si>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</si>
  <si>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</si>
  <si>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</si>
  <si>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</si>
  <si>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</si>
  <si>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</si>
  <si>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</si>
  <si>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</si>
  <si>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</si>
  <si>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</si>
  <si>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</si>
  <si>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</si>
  <si>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</si>
  <si>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</si>
  <si>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</si>
  <si>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</si>
  <si>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</si>
  <si>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</si>
  <si>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GAUR NITAI SANKIRTAN GROUP</t>
  </si>
  <si>
    <t>SANKIRTAN GROUP</t>
  </si>
  <si>
    <t xml:space="preserve">MONTH : </t>
  </si>
  <si>
    <t xml:space="preserve">MONTH :  </t>
  </si>
  <si>
    <t>ISKCON BLOEMFONTEIN</t>
  </si>
  <si>
    <t>TEMPLE: ZAMBIA</t>
  </si>
  <si>
    <t>Zambia</t>
  </si>
  <si>
    <t>ISKCON PIETERMARITZBURG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</si>
  <si>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</si>
  <si>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</si>
  <si>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</si>
  <si>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</si>
  <si>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</si>
  <si>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</si>
  <si>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MONTH : June 2015</t>
  </si>
  <si>
    <t>Cumulative scores</t>
  </si>
  <si>
    <t>Cumulative Scores</t>
  </si>
  <si>
    <t>TEMPLE: Kinshasa</t>
  </si>
  <si>
    <t>Mt Satyabhama/Vinata/Akuti/Pran</t>
  </si>
  <si>
    <t>Pr Ajay Caitanya Das</t>
  </si>
  <si>
    <t>Mt Sarvakanti dd</t>
  </si>
  <si>
    <t>Pr Shyama Gopal/Mt Vrajesvari</t>
  </si>
  <si>
    <t>Mt Varsha</t>
  </si>
  <si>
    <t>Pr Ashiv</t>
  </si>
  <si>
    <t>Mt Madhu/Preetila/Hasini</t>
  </si>
  <si>
    <t>Pr Mahajana Das</t>
  </si>
  <si>
    <t>Pr Ganessen</t>
  </si>
  <si>
    <t>Pr Kris Govind</t>
  </si>
  <si>
    <t>Mt Vidya</t>
  </si>
  <si>
    <t>Mt Sandy</t>
  </si>
  <si>
    <t>Mt Naimisaranya dd</t>
  </si>
  <si>
    <t>Pr Sanju</t>
  </si>
  <si>
    <t>Pr Maitreya Rishi Das</t>
  </si>
  <si>
    <t>Mt Jesina</t>
  </si>
  <si>
    <t>Pr Devaki Suta Das</t>
  </si>
  <si>
    <t>Mt Jenishta/Deepa</t>
  </si>
  <si>
    <t>Pr Shyama Kunda Das</t>
  </si>
  <si>
    <t>Pr Suresadhari Das</t>
  </si>
  <si>
    <t>Pr Satrughna Das</t>
  </si>
  <si>
    <t>Mt Surangi dd</t>
  </si>
  <si>
    <t>Pr Vidura Das</t>
  </si>
  <si>
    <t>Mt Arti Naina</t>
  </si>
  <si>
    <t>MONTH: June 2015</t>
  </si>
  <si>
    <t>Dhesan Chetty &amp; devotees</t>
  </si>
  <si>
    <t>Amrita Radhika dd</t>
  </si>
  <si>
    <t>Brahmani</t>
  </si>
  <si>
    <t>Gauranga dasa</t>
  </si>
  <si>
    <t>Jennifer</t>
  </si>
  <si>
    <t>Minesh Vallabh</t>
  </si>
  <si>
    <t>Sadhu Seva dasa</t>
  </si>
  <si>
    <t>Sasolburg Namahatta</t>
  </si>
  <si>
    <t>Seelan</t>
  </si>
  <si>
    <t>Shamila</t>
  </si>
  <si>
    <t>Visaka dd</t>
  </si>
  <si>
    <t>BTG Magazines</t>
  </si>
  <si>
    <t>TEMPLE: Abidjan</t>
  </si>
  <si>
    <t>Ragha Bhakti Dasa</t>
  </si>
  <si>
    <t>VAISHNAVI SANGA</t>
  </si>
  <si>
    <t>PADMASAKHI DASI</t>
  </si>
  <si>
    <t>GOVINDA PREMA DASA</t>
  </si>
  <si>
    <t xml:space="preserve">MAYUR PATTNI </t>
  </si>
  <si>
    <t>TRAVELLING SANKIRTANA PARTY</t>
  </si>
  <si>
    <t>SMART STANDS</t>
  </si>
  <si>
    <t>GIFT SHOP</t>
  </si>
  <si>
    <t>BHAKTA PARTH AND BHAKTA PRITESH</t>
  </si>
  <si>
    <t>MONTH : June</t>
  </si>
  <si>
    <t>Bramacari Ashram</t>
  </si>
  <si>
    <t>Radha Giridhari Das</t>
  </si>
  <si>
    <t>Vibhu Caitanya Dasa</t>
  </si>
  <si>
    <t>Thulsi Maharani Devi Dasi</t>
  </si>
  <si>
    <t xml:space="preserve">Book Counter </t>
  </si>
  <si>
    <t>Andrisha Behari</t>
  </si>
  <si>
    <t>Mother Yashoda</t>
  </si>
  <si>
    <t>Bhaktin Kajol</t>
  </si>
  <si>
    <t>Sad Goswani Das</t>
  </si>
  <si>
    <t>Tattva Darshan Prabhu</t>
  </si>
  <si>
    <t>Bhakta Sipho</t>
  </si>
  <si>
    <t>Yamuna</t>
  </si>
  <si>
    <t>Kash</t>
  </si>
  <si>
    <t>ISKCON SANDTON</t>
  </si>
  <si>
    <t>ACCRA</t>
  </si>
  <si>
    <t>Gift shop</t>
  </si>
  <si>
    <t>Bakta Ryna</t>
  </si>
  <si>
    <t>Gopa Kumara Dasa</t>
  </si>
  <si>
    <t>DRC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</si>
</sst>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</borders>
  <cellStyleXfs count="27">
    <xf numFmtId="0" fontId="0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166" fontId="9" fillId="0" borderId="0"/>
    <xf numFmtId="166" fontId="9" fillId="0" borderId="0"/>
    <xf numFmtId="0" fontId="9" fillId="0" borderId="0"/>
    <xf numFmtId="0" fontId="9" fillId="0" borderId="0"/>
    <xf numFmtId="166" fontId="9" fillId="0" borderId="0"/>
    <xf numFmtId="0" fontId="9" fillId="0" borderId="0"/>
    <xf numFmtId="0" fontId="15" fillId="0" borderId="0"/>
    <xf numFmtId="0" fontId="12" fillId="0" borderId="0"/>
    <xf numFmtId="0" fontId="9" fillId="0" borderId="0"/>
    <xf numFmtId="166" fontId="9" fillId="0" borderId="0"/>
    <xf numFmtId="0" fontId="15" fillId="0" borderId="0"/>
    <xf numFmtId="166" fontId="9" fillId="0" borderId="0"/>
    <xf numFmtId="0" fontId="9" fillId="0" borderId="0"/>
    <xf numFmtId="166" fontId="9" fillId="0" borderId="0"/>
    <xf numFmtId="0" fontId="15" fillId="0" borderId="0"/>
    <xf numFmtId="0" fontId="1" fillId="0" borderId="0"/>
    <xf numFmtId="0" fontId="1" fillId="0" borderId="0"/>
  </cellStyleXfs>
  <cellXfs count="23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7" xfId="0" applyFont="1" applyBorder="1"/>
    <xf numFmtId="164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2" fontId="5" fillId="0" borderId="11" xfId="0" applyNumberFormat="1" applyFont="1" applyBorder="1" applyAlignment="1">
      <alignment horizontal="center"/>
    </xf>
    <xf numFmtId="2" fontId="5" fillId="0" borderId="8" xfId="0" applyNumberFormat="1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Border="1" applyAlignment="1">
      <alignment horizontal="center"/>
    </xf>
    <xf numFmtId="2" fontId="5" fillId="0" borderId="0" xfId="0" applyNumberFormat="1" applyFont="1" applyBorder="1"/>
    <xf numFmtId="0" fontId="6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/>
    <xf numFmtId="0" fontId="7" fillId="0" borderId="21" xfId="0" applyFont="1" applyBorder="1"/>
    <xf numFmtId="0" fontId="7" fillId="0" borderId="22" xfId="0" applyFont="1" applyBorder="1"/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7" fillId="0" borderId="29" xfId="0" applyFont="1" applyBorder="1"/>
    <xf numFmtId="0" fontId="3" fillId="0" borderId="0" xfId="0" applyFont="1" applyBorder="1"/>
    <xf numFmtId="0" fontId="6" fillId="0" borderId="15" xfId="0" applyFont="1" applyFill="1" applyBorder="1"/>
    <xf numFmtId="0" fontId="3" fillId="0" borderId="0" xfId="0" applyFont="1" applyBorder="1" applyAlignment="1">
      <alignment horizontal="center"/>
    </xf>
    <xf numFmtId="0" fontId="6" fillId="0" borderId="30" xfId="0" applyFont="1" applyBorder="1" applyAlignment="1">
      <alignment horizontal="right"/>
    </xf>
    <xf numFmtId="0" fontId="3" fillId="0" borderId="0" xfId="0" applyFont="1" applyAlignment="1">
      <alignment horizontal="center"/>
    </xf>
    <xf numFmtId="1" fontId="6" fillId="0" borderId="15" xfId="0" applyNumberFormat="1" applyFont="1" applyFill="1" applyBorder="1"/>
    <xf numFmtId="1" fontId="6" fillId="0" borderId="30" xfId="0" applyNumberFormat="1" applyFont="1" applyBorder="1" applyAlignment="1">
      <alignment horizontal="right"/>
    </xf>
    <xf numFmtId="2" fontId="6" fillId="0" borderId="30" xfId="0" applyNumberFormat="1" applyFont="1" applyBorder="1" applyAlignment="1">
      <alignment horizontal="right"/>
    </xf>
    <xf numFmtId="0" fontId="5" fillId="0" borderId="0" xfId="0" applyFont="1"/>
    <xf numFmtId="0" fontId="8" fillId="0" borderId="0" xfId="0" applyFont="1"/>
    <xf numFmtId="0" fontId="6" fillId="0" borderId="0" xfId="0" applyFont="1"/>
    <xf numFmtId="1" fontId="6" fillId="0" borderId="0" xfId="0" applyNumberFormat="1" applyFont="1"/>
    <xf numFmtId="2" fontId="6" fillId="0" borderId="0" xfId="0" applyNumberFormat="1" applyFont="1"/>
    <xf numFmtId="0" fontId="3" fillId="0" borderId="29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6" fillId="0" borderId="0" xfId="0" applyFont="1" applyFill="1" applyBorder="1"/>
    <xf numFmtId="1" fontId="6" fillId="0" borderId="0" xfId="0" applyNumberFormat="1" applyFont="1" applyFill="1" applyBorder="1"/>
    <xf numFmtId="1" fontId="6" fillId="0" borderId="0" xfId="0" applyNumberFormat="1" applyFont="1" applyBorder="1" applyAlignment="1">
      <alignment horizontal="right"/>
    </xf>
    <xf numFmtId="2" fontId="6" fillId="0" borderId="0" xfId="0" applyNumberFormat="1" applyFont="1" applyBorder="1" applyAlignment="1">
      <alignment horizontal="right"/>
    </xf>
    <xf numFmtId="0" fontId="3" fillId="0" borderId="21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31" xfId="0" applyFont="1" applyBorder="1"/>
    <xf numFmtId="0" fontId="3" fillId="0" borderId="32" xfId="0" applyFont="1" applyBorder="1"/>
    <xf numFmtId="0" fontId="10" fillId="0" borderId="22" xfId="0" applyFont="1" applyBorder="1"/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9" xfId="0" applyFont="1" applyBorder="1"/>
    <xf numFmtId="0" fontId="11" fillId="0" borderId="21" xfId="0" applyNumberFormat="1" applyFont="1" applyFill="1" applyBorder="1" applyAlignment="1" applyProtection="1">
      <alignment horizontal="left" vertical="top" wrapText="1"/>
    </xf>
    <xf numFmtId="0" fontId="16" fillId="0" borderId="0" xfId="9" applyFont="1" applyBorder="1" applyAlignment="1">
      <alignment horizontal="center"/>
    </xf>
    <xf numFmtId="0" fontId="9" fillId="0" borderId="0" xfId="9"/>
    <xf numFmtId="0" fontId="9" fillId="0" borderId="0" xfId="9" applyAlignment="1">
      <alignment horizontal="center"/>
    </xf>
    <xf numFmtId="0" fontId="17" fillId="0" borderId="0" xfId="9" applyFont="1" applyAlignment="1">
      <alignment horizontal="center"/>
    </xf>
    <xf numFmtId="0" fontId="16" fillId="0" borderId="0" xfId="9" applyFont="1" applyAlignment="1">
      <alignment horizontal="center"/>
    </xf>
    <xf numFmtId="0" fontId="5" fillId="0" borderId="33" xfId="0" applyFont="1" applyBorder="1"/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left"/>
    </xf>
    <xf numFmtId="0" fontId="5" fillId="0" borderId="36" xfId="0" applyFont="1" applyBorder="1" applyAlignment="1">
      <alignment horizontal="center"/>
    </xf>
    <xf numFmtId="0" fontId="5" fillId="0" borderId="33" xfId="0" applyFont="1" applyBorder="1" applyAlignment="1">
      <alignment horizontal="left"/>
    </xf>
    <xf numFmtId="0" fontId="5" fillId="0" borderId="37" xfId="0" applyFont="1" applyBorder="1" applyAlignment="1">
      <alignment horizontal="center"/>
    </xf>
    <xf numFmtId="0" fontId="5" fillId="0" borderId="34" xfId="0" applyFont="1" applyBorder="1" applyAlignment="1">
      <alignment horizontal="left"/>
    </xf>
    <xf numFmtId="0" fontId="5" fillId="0" borderId="38" xfId="0" applyFont="1" applyBorder="1"/>
    <xf numFmtId="0" fontId="5" fillId="0" borderId="35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2" fontId="5" fillId="0" borderId="39" xfId="0" applyNumberFormat="1" applyFont="1" applyBorder="1" applyAlignment="1">
      <alignment horizontal="center"/>
    </xf>
    <xf numFmtId="2" fontId="5" fillId="0" borderId="34" xfId="0" applyNumberFormat="1" applyFont="1" applyBorder="1" applyAlignment="1">
      <alignment horizontal="center"/>
    </xf>
    <xf numFmtId="0" fontId="5" fillId="0" borderId="40" xfId="0" applyFont="1" applyBorder="1"/>
    <xf numFmtId="0" fontId="5" fillId="0" borderId="41" xfId="0" applyFont="1" applyBorder="1"/>
    <xf numFmtId="0" fontId="5" fillId="0" borderId="35" xfId="0" applyFont="1" applyBorder="1"/>
    <xf numFmtId="0" fontId="5" fillId="0" borderId="42" xfId="0" applyFont="1" applyBorder="1"/>
    <xf numFmtId="0" fontId="5" fillId="0" borderId="1" xfId="0" applyFont="1" applyBorder="1" applyAlignment="1">
      <alignment horizontal="center"/>
    </xf>
    <xf numFmtId="0" fontId="6" fillId="0" borderId="43" xfId="0" applyFont="1" applyBorder="1"/>
    <xf numFmtId="0" fontId="3" fillId="0" borderId="43" xfId="0" applyFont="1" applyBorder="1" applyAlignment="1">
      <alignment horizontal="center"/>
    </xf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0" fontId="3" fillId="0" borderId="46" xfId="0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50" xfId="0" applyFont="1" applyBorder="1"/>
    <xf numFmtId="2" fontId="3" fillId="0" borderId="51" xfId="0" applyNumberFormat="1" applyFont="1" applyBorder="1"/>
    <xf numFmtId="0" fontId="3" fillId="0" borderId="46" xfId="0" applyFont="1" applyBorder="1"/>
    <xf numFmtId="0" fontId="6" fillId="0" borderId="42" xfId="0" applyFont="1" applyFill="1" applyBorder="1"/>
    <xf numFmtId="0" fontId="6" fillId="0" borderId="52" xfId="0" applyFont="1" applyFill="1" applyBorder="1"/>
    <xf numFmtId="0" fontId="18" fillId="0" borderId="0" xfId="0" applyFont="1"/>
    <xf numFmtId="0" fontId="4" fillId="0" borderId="0" xfId="0" applyFont="1" applyAlignment="1">
      <alignment horizontal="left"/>
    </xf>
    <xf numFmtId="0" fontId="3" fillId="0" borderId="53" xfId="0" applyFont="1" applyBorder="1" applyAlignment="1">
      <alignment horizontal="right"/>
    </xf>
    <xf numFmtId="0" fontId="3" fillId="0" borderId="54" xfId="0" applyFont="1" applyBorder="1" applyAlignment="1">
      <alignment horizontal="right"/>
    </xf>
    <xf numFmtId="0" fontId="3" fillId="0" borderId="55" xfId="0" applyFont="1" applyBorder="1" applyAlignment="1">
      <alignment horizontal="right"/>
    </xf>
    <xf numFmtId="0" fontId="3" fillId="0" borderId="56" xfId="0" applyFont="1" applyBorder="1" applyAlignment="1">
      <alignment horizontal="right"/>
    </xf>
    <xf numFmtId="2" fontId="6" fillId="0" borderId="15" xfId="0" applyNumberFormat="1" applyFont="1" applyFill="1" applyBorder="1"/>
    <xf numFmtId="0" fontId="3" fillId="0" borderId="57" xfId="0" applyFont="1" applyBorder="1"/>
    <xf numFmtId="0" fontId="3" fillId="0" borderId="24" xfId="0" applyFont="1" applyBorder="1"/>
    <xf numFmtId="0" fontId="19" fillId="0" borderId="0" xfId="0" applyFont="1"/>
    <xf numFmtId="0" fontId="20" fillId="0" borderId="0" xfId="0" applyFont="1"/>
    <xf numFmtId="0" fontId="3" fillId="0" borderId="58" xfId="0" applyFont="1" applyBorder="1" applyAlignment="1">
      <alignment horizontal="center"/>
    </xf>
    <xf numFmtId="0" fontId="3" fillId="0" borderId="59" xfId="0" applyFont="1" applyBorder="1" applyAlignment="1">
      <alignment horizontal="center"/>
    </xf>
    <xf numFmtId="0" fontId="3" fillId="0" borderId="60" xfId="0" applyFont="1" applyBorder="1" applyAlignment="1">
      <alignment horizontal="center"/>
    </xf>
    <xf numFmtId="0" fontId="6" fillId="0" borderId="20" xfId="0" applyFont="1" applyFill="1" applyBorder="1"/>
    <xf numFmtId="0" fontId="3" fillId="0" borderId="61" xfId="0" applyFont="1" applyBorder="1"/>
    <xf numFmtId="0" fontId="3" fillId="0" borderId="62" xfId="0" applyFont="1" applyBorder="1"/>
    <xf numFmtId="0" fontId="3" fillId="0" borderId="63" xfId="0" applyFont="1" applyBorder="1"/>
    <xf numFmtId="1" fontId="6" fillId="0" borderId="20" xfId="0" applyNumberFormat="1" applyFont="1" applyFill="1" applyBorder="1"/>
    <xf numFmtId="0" fontId="10" fillId="0" borderId="21" xfId="0" applyFont="1" applyBorder="1"/>
    <xf numFmtId="0" fontId="3" fillId="0" borderId="64" xfId="0" applyFont="1" applyBorder="1" applyAlignment="1">
      <alignment horizontal="center"/>
    </xf>
    <xf numFmtId="0" fontId="13" fillId="0" borderId="2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" fontId="17" fillId="0" borderId="0" xfId="9" applyNumberFormat="1" applyFont="1" applyAlignment="1">
      <alignment horizontal="center"/>
    </xf>
    <xf numFmtId="2" fontId="17" fillId="0" borderId="0" xfId="9" applyNumberFormat="1" applyFont="1" applyAlignment="1">
      <alignment horizontal="center"/>
    </xf>
    <xf numFmtId="2" fontId="16" fillId="0" borderId="0" xfId="9" applyNumberFormat="1" applyFont="1" applyAlignment="1">
      <alignment horizontal="center"/>
    </xf>
    <xf numFmtId="0" fontId="3" fillId="0" borderId="64" xfId="0" applyFont="1" applyBorder="1"/>
    <xf numFmtId="2" fontId="6" fillId="0" borderId="0" xfId="0" applyNumberFormat="1" applyFont="1" applyFill="1" applyBorder="1"/>
    <xf numFmtId="0" fontId="3" fillId="0" borderId="65" xfId="0" applyFont="1" applyBorder="1" applyAlignment="1">
      <alignment horizontal="center"/>
    </xf>
    <xf numFmtId="0" fontId="3" fillId="0" borderId="66" xfId="0" applyFont="1" applyBorder="1" applyAlignment="1">
      <alignment horizontal="center"/>
    </xf>
    <xf numFmtId="0" fontId="3" fillId="0" borderId="67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0" borderId="68" xfId="0" applyFont="1" applyBorder="1" applyAlignment="1">
      <alignment horizontal="center"/>
    </xf>
    <xf numFmtId="0" fontId="14" fillId="0" borderId="21" xfId="0" applyFont="1" applyBorder="1"/>
    <xf numFmtId="0" fontId="14" fillId="0" borderId="31" xfId="0" applyFont="1" applyBorder="1"/>
    <xf numFmtId="0" fontId="14" fillId="0" borderId="22" xfId="0" applyFont="1" applyBorder="1"/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9" xfId="0" applyFont="1" applyBorder="1"/>
    <xf numFmtId="17" fontId="4" fillId="0" borderId="0" xfId="0" applyNumberFormat="1" applyFont="1"/>
    <xf numFmtId="0" fontId="3" fillId="0" borderId="21" xfId="20" applyFont="1" applyBorder="1"/>
    <xf numFmtId="0" fontId="3" fillId="0" borderId="22" xfId="20" applyFont="1" applyBorder="1"/>
    <xf numFmtId="0" fontId="3" fillId="0" borderId="23" xfId="20" applyFont="1" applyBorder="1" applyAlignment="1">
      <alignment horizontal="center"/>
    </xf>
    <xf numFmtId="0" fontId="3" fillId="0" borderId="24" xfId="20" applyFont="1" applyBorder="1" applyAlignment="1">
      <alignment horizontal="center"/>
    </xf>
    <xf numFmtId="0" fontId="3" fillId="0" borderId="25" xfId="20" applyFont="1" applyBorder="1" applyAlignment="1">
      <alignment horizontal="center"/>
    </xf>
    <xf numFmtId="0" fontId="3" fillId="0" borderId="26" xfId="20" applyFont="1" applyBorder="1" applyAlignment="1">
      <alignment horizontal="center"/>
    </xf>
    <xf numFmtId="0" fontId="3" fillId="0" borderId="21" xfId="20" applyFont="1" applyBorder="1" applyAlignment="1">
      <alignment horizontal="center"/>
    </xf>
    <xf numFmtId="0" fontId="3" fillId="0" borderId="29" xfId="20" applyFont="1" applyBorder="1"/>
    <xf numFmtId="2" fontId="19" fillId="0" borderId="0" xfId="0" applyNumberFormat="1" applyFont="1"/>
    <xf numFmtId="0" fontId="14" fillId="0" borderId="21" xfId="0" applyFont="1" applyBorder="1"/>
    <xf numFmtId="0" fontId="14" fillId="0" borderId="31" xfId="0" applyFont="1" applyBorder="1"/>
    <xf numFmtId="0" fontId="14" fillId="0" borderId="22" xfId="0" applyFont="1" applyBorder="1"/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9" xfId="0" applyFont="1" applyBorder="1"/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3" fillId="0" borderId="0" xfId="0" applyFont="1"/>
    <xf numFmtId="0" fontId="3" fillId="0" borderId="0" xfId="0" applyFont="1" applyFill="1" applyBorder="1"/>
    <xf numFmtId="0" fontId="3" fillId="0" borderId="22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3" fillId="0" borderId="29" xfId="0" applyFont="1" applyBorder="1"/>
    <xf numFmtId="0" fontId="3" fillId="0" borderId="0" xfId="0" applyFont="1"/>
    <xf numFmtId="0" fontId="3" fillId="0" borderId="0" xfId="0" applyFont="1" applyFill="1" applyBorder="1"/>
    <xf numFmtId="0" fontId="3" fillId="0" borderId="22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3" fillId="0" borderId="29" xfId="0" applyFont="1" applyBorder="1"/>
    <xf numFmtId="0" fontId="3" fillId="0" borderId="24" xfId="0" applyFont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5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5" fillId="0" borderId="21" xfId="0" applyFont="1" applyBorder="1"/>
    <xf numFmtId="0" fontId="3" fillId="0" borderId="21" xfId="26" applyFont="1" applyBorder="1"/>
    <xf numFmtId="0" fontId="3" fillId="0" borderId="22" xfId="26" applyFont="1" applyBorder="1"/>
    <xf numFmtId="0" fontId="3" fillId="0" borderId="23" xfId="26" applyFont="1" applyBorder="1" applyAlignment="1">
      <alignment horizontal="center"/>
    </xf>
    <xf numFmtId="0" fontId="3" fillId="0" borderId="24" xfId="26" applyFont="1" applyBorder="1" applyAlignment="1">
      <alignment horizontal="center"/>
    </xf>
    <xf numFmtId="0" fontId="3" fillId="0" borderId="25" xfId="26" applyFont="1" applyBorder="1" applyAlignment="1">
      <alignment horizontal="center"/>
    </xf>
    <xf numFmtId="0" fontId="3" fillId="0" borderId="26" xfId="26" applyFont="1" applyBorder="1" applyAlignment="1">
      <alignment horizontal="center"/>
    </xf>
    <xf numFmtId="0" fontId="3" fillId="0" borderId="21" xfId="26" applyFont="1" applyBorder="1" applyAlignment="1">
      <alignment horizontal="center"/>
    </xf>
    <xf numFmtId="0" fontId="3" fillId="0" borderId="29" xfId="26" applyFont="1" applyBorder="1"/>
    <xf numFmtId="0" fontId="14" fillId="0" borderId="69" xfId="0" applyFont="1" applyBorder="1"/>
    <xf numFmtId="0" fontId="14" fillId="0" borderId="31" xfId="0" applyFont="1" applyBorder="1"/>
    <xf numFmtId="0" fontId="14" fillId="0" borderId="70" xfId="0" applyFont="1" applyBorder="1"/>
    <xf numFmtId="0" fontId="14" fillId="0" borderId="71" xfId="0" applyFont="1" applyBorder="1" applyAlignment="1">
      <alignment horizontal="center"/>
    </xf>
    <xf numFmtId="0" fontId="14" fillId="0" borderId="72" xfId="0" applyFont="1" applyBorder="1" applyAlignment="1">
      <alignment horizontal="center"/>
    </xf>
    <xf numFmtId="0" fontId="14" fillId="0" borderId="73" xfId="0" applyFont="1" applyBorder="1" applyAlignment="1">
      <alignment horizontal="center"/>
    </xf>
    <xf numFmtId="0" fontId="14" fillId="0" borderId="74" xfId="0" applyFont="1" applyBorder="1" applyAlignment="1">
      <alignment horizontal="center"/>
    </xf>
    <xf numFmtId="0" fontId="14" fillId="0" borderId="69" xfId="0" applyFont="1" applyBorder="1" applyAlignment="1">
      <alignment horizontal="center"/>
    </xf>
    <xf numFmtId="0" fontId="14" fillId="0" borderId="75" xfId="0" applyFont="1" applyBorder="1"/>
    <xf numFmtId="0" fontId="3" fillId="0" borderId="69" xfId="0" applyFont="1" applyBorder="1"/>
  </cellXfs>
  <cellStyles count="27">
    <cellStyle name="Comma 2" xfId="1"/>
    <cellStyle name="Comma 2 2" xfId="2"/>
    <cellStyle name="Currency 2" xfId="3"/>
    <cellStyle name="Currency 2 2" xfId="4"/>
    <cellStyle name="Currency 3" xfId="5"/>
    <cellStyle name="Currency 4" xfId="6"/>
    <cellStyle name="Currency 4 2" xfId="7"/>
    <cellStyle name="Currency 5" xfId="8"/>
    <cellStyle name="Normal" xfId="0" builtinId="0"/>
    <cellStyle name="Normal 2" xfId="9"/>
    <cellStyle name="Normal 2 2" xfId="10"/>
    <cellStyle name="Normal 2 2 2" xfId="11"/>
    <cellStyle name="Normal 2 3" xfId="12"/>
    <cellStyle name="Normal 2 3 2" xfId="13"/>
    <cellStyle name="Normal 2 4" xfId="14"/>
    <cellStyle name="Normal 3" xfId="15"/>
    <cellStyle name="Normal 3 2" xfId="16"/>
    <cellStyle name="Normal 3 3" xfId="26"/>
    <cellStyle name="Normal 4" xfId="17"/>
    <cellStyle name="Normal 4 2" xfId="18"/>
    <cellStyle name="Normal 4 3" xfId="19"/>
    <cellStyle name="Normal 5" xfId="20"/>
    <cellStyle name="Normal 5 2" xfId="21"/>
    <cellStyle name="Normal 5 3" xfId="22"/>
    <cellStyle name="Normal 6" xfId="23"/>
    <cellStyle name="Normal 7" xfId="24"/>
    <cellStyle name="Normal 8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workbookViewId="0">
      <selection activeCell="B30" sqref="B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70</v>
      </c>
    </row>
    <row r="3" spans="1:16" ht="12.75" x14ac:dyDescent="0.2">
      <c r="B3" s="2" t="s">
        <v>67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 t="s">
        <v>68</v>
      </c>
      <c r="C9" s="116"/>
      <c r="D9" s="108"/>
      <c r="E9" s="108"/>
      <c r="F9" s="130"/>
      <c r="G9" s="131">
        <v>157</v>
      </c>
      <c r="H9" s="132"/>
      <c r="I9" s="112"/>
      <c r="J9" s="132"/>
      <c r="K9" s="131"/>
      <c r="L9" s="113">
        <v>15</v>
      </c>
      <c r="M9" s="131"/>
      <c r="N9" s="132">
        <v>87</v>
      </c>
      <c r="O9" s="114">
        <f t="shared" ref="O9:O18" si="0">SUM(F9:N9)</f>
        <v>259</v>
      </c>
      <c r="P9" s="115">
        <f t="shared" ref="P9:P18" si="1">(F9*$F$5)+(G9*$G$5)+(H9*$H$5)+(I9*$I$5)+(J9*$J$5)+(K9*$K$5)+(L9*$L$5)+(M9*$M$5)+(N9*$N$5)</f>
        <v>228.25</v>
      </c>
    </row>
    <row r="10" spans="1:16" s="30" customFormat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P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157</v>
      </c>
      <c r="H19" s="117">
        <f t="shared" si="2"/>
        <v>0</v>
      </c>
      <c r="I19" s="117">
        <f t="shared" si="2"/>
        <v>0</v>
      </c>
      <c r="J19" s="117">
        <f t="shared" si="2"/>
        <v>0</v>
      </c>
      <c r="K19" s="117">
        <f t="shared" si="2"/>
        <v>0</v>
      </c>
      <c r="L19" s="117">
        <f t="shared" si="2"/>
        <v>15</v>
      </c>
      <c r="M19" s="117">
        <f t="shared" si="2"/>
        <v>0</v>
      </c>
      <c r="N19" s="117">
        <f t="shared" si="2"/>
        <v>87</v>
      </c>
      <c r="O19" s="117">
        <f t="shared" si="2"/>
        <v>259</v>
      </c>
      <c r="P19" s="117">
        <f t="shared" si="2"/>
        <v>228.25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45" sqref="B45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45</v>
      </c>
    </row>
    <row r="3" spans="1:16" ht="12.75" x14ac:dyDescent="0.2">
      <c r="B3" s="2" t="s">
        <v>67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idden="1" x14ac:dyDescent="0.2">
      <c r="B8" s="104" t="s">
        <v>133</v>
      </c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hidden="1" x14ac:dyDescent="0.2">
      <c r="A9" s="1"/>
      <c r="B9" s="107"/>
      <c r="C9" s="116"/>
      <c r="D9" s="108"/>
      <c r="E9" s="108"/>
      <c r="F9" s="130"/>
      <c r="G9" s="131"/>
      <c r="H9" s="132"/>
      <c r="I9" s="112"/>
      <c r="J9" s="132"/>
      <c r="K9" s="131"/>
      <c r="L9" s="113"/>
      <c r="M9" s="131"/>
      <c r="N9" s="132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hidden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 t="shared" si="0"/>
        <v>0</v>
      </c>
      <c r="P10" s="115">
        <f t="shared" si="1"/>
        <v>0</v>
      </c>
    </row>
    <row r="11" spans="1:16" s="30" customFormat="1" hidden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>SUM(F13:N13)</f>
        <v>0</v>
      </c>
      <c r="P13" s="115">
        <f>(F13*$F$5)+(G13*$G$5)+(H13*$H$5)+(I13*$I$5)+(J13*$J$5)+(K13*$K$5)+(L13*$L$5)+(M13*$M$5)+(N13*$N$5)</f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>SUM(F14:N14)</f>
        <v>0</v>
      </c>
      <c r="P14" s="115">
        <f>(F14*$F$5)+(G14*$G$5)+(H14*$H$5)+(I14*$I$5)+(J14*$J$5)+(K14*$K$5)+(L14*$L$5)+(M14*$M$5)+(N14*$N$5)</f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>SUM(F15:N15)</f>
        <v>0</v>
      </c>
      <c r="P15" s="115">
        <f>(F15*$F$5)+(G15*$G$5)+(H15*$H$5)+(I15*$I$5)+(J15*$J$5)+(K15*$K$5)+(L15*$L$5)+(M15*$M$5)+(N15*$N$5)</f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30"/>
      <c r="G18" s="131"/>
      <c r="H18" s="132"/>
      <c r="I18" s="112"/>
      <c r="J18" s="132"/>
      <c r="K18" s="131"/>
      <c r="L18" s="113"/>
      <c r="M18" s="131"/>
      <c r="N18" s="132"/>
      <c r="O18" s="114">
        <f t="shared" si="0"/>
        <v>0</v>
      </c>
      <c r="P18" s="115">
        <f t="shared" si="1"/>
        <v>0</v>
      </c>
    </row>
    <row r="19" spans="1:16" s="30" customFormat="1" hidden="1" x14ac:dyDescent="0.2">
      <c r="A19" s="1"/>
      <c r="B19" s="107"/>
      <c r="C19" s="116"/>
      <c r="D19" s="108"/>
      <c r="E19" s="108"/>
      <c r="F19" s="130"/>
      <c r="G19" s="131"/>
      <c r="H19" s="132"/>
      <c r="I19" s="112"/>
      <c r="J19" s="132"/>
      <c r="K19" s="131"/>
      <c r="L19" s="113"/>
      <c r="M19" s="131"/>
      <c r="N19" s="132"/>
      <c r="O19" s="114">
        <f t="shared" ref="O19:O25" si="2">SUM(F19:N19)</f>
        <v>0</v>
      </c>
      <c r="P19" s="115">
        <f t="shared" ref="P19:P25" si="3">(F19*$F$5)+(G19*$G$5)+(H19*$H$5)+(I19*$I$5)+(J19*$J$5)+(K19*$K$5)+(L19*$L$5)+(M19*$M$5)+(N19*$N$5)</f>
        <v>0</v>
      </c>
    </row>
    <row r="20" spans="1:16" s="30" customFormat="1" hidden="1" x14ac:dyDescent="0.2">
      <c r="A20" s="1"/>
      <c r="B20" s="107"/>
      <c r="C20" s="116"/>
      <c r="D20" s="108"/>
      <c r="E20" s="108"/>
      <c r="F20" s="130"/>
      <c r="G20" s="131"/>
      <c r="H20" s="132"/>
      <c r="I20" s="112"/>
      <c r="J20" s="132"/>
      <c r="K20" s="131"/>
      <c r="L20" s="113"/>
      <c r="M20" s="131"/>
      <c r="N20" s="132"/>
      <c r="O20" s="114">
        <f t="shared" si="2"/>
        <v>0</v>
      </c>
      <c r="P20" s="115">
        <f t="shared" si="3"/>
        <v>0</v>
      </c>
    </row>
    <row r="21" spans="1:16" s="30" customFormat="1" hidden="1" x14ac:dyDescent="0.2">
      <c r="A21" s="1"/>
      <c r="B21" s="107"/>
      <c r="C21" s="116"/>
      <c r="D21" s="108"/>
      <c r="E21" s="108"/>
      <c r="F21" s="130"/>
      <c r="G21" s="131"/>
      <c r="H21" s="132"/>
      <c r="I21" s="112"/>
      <c r="J21" s="132"/>
      <c r="K21" s="131"/>
      <c r="L21" s="113"/>
      <c r="M21" s="131"/>
      <c r="N21" s="132"/>
      <c r="O21" s="114">
        <f t="shared" si="2"/>
        <v>0</v>
      </c>
      <c r="P21" s="115">
        <f t="shared" si="3"/>
        <v>0</v>
      </c>
    </row>
    <row r="22" spans="1:16" s="30" customFormat="1" hidden="1" x14ac:dyDescent="0.2">
      <c r="A22" s="1"/>
      <c r="B22" s="107"/>
      <c r="C22" s="116"/>
      <c r="D22" s="108"/>
      <c r="E22" s="108"/>
      <c r="F22" s="130"/>
      <c r="G22" s="131"/>
      <c r="H22" s="132"/>
      <c r="I22" s="112"/>
      <c r="J22" s="132"/>
      <c r="K22" s="131"/>
      <c r="L22" s="113"/>
      <c r="M22" s="131"/>
      <c r="N22" s="132"/>
      <c r="O22" s="114">
        <f t="shared" si="2"/>
        <v>0</v>
      </c>
      <c r="P22" s="115">
        <f t="shared" si="3"/>
        <v>0</v>
      </c>
    </row>
    <row r="23" spans="1:16" s="30" customFormat="1" hidden="1" x14ac:dyDescent="0.2">
      <c r="A23" s="1"/>
      <c r="B23" s="107"/>
      <c r="C23" s="116"/>
      <c r="D23" s="108"/>
      <c r="E23" s="108"/>
      <c r="F23" s="130"/>
      <c r="G23" s="131"/>
      <c r="H23" s="132"/>
      <c r="I23" s="112"/>
      <c r="J23" s="132"/>
      <c r="K23" s="131"/>
      <c r="L23" s="113"/>
      <c r="M23" s="131"/>
      <c r="N23" s="132"/>
      <c r="O23" s="114">
        <f t="shared" si="2"/>
        <v>0</v>
      </c>
      <c r="P23" s="115">
        <f t="shared" si="3"/>
        <v>0</v>
      </c>
    </row>
    <row r="24" spans="1:16" s="30" customFormat="1" hidden="1" x14ac:dyDescent="0.2">
      <c r="A24" s="1"/>
      <c r="B24" s="107"/>
      <c r="C24" s="116"/>
      <c r="D24" s="108"/>
      <c r="E24" s="108"/>
      <c r="F24" s="130"/>
      <c r="G24" s="131"/>
      <c r="H24" s="132"/>
      <c r="I24" s="112"/>
      <c r="J24" s="132"/>
      <c r="K24" s="131"/>
      <c r="L24" s="113"/>
      <c r="M24" s="131"/>
      <c r="N24" s="132"/>
      <c r="O24" s="114">
        <f t="shared" si="2"/>
        <v>0</v>
      </c>
      <c r="P24" s="115">
        <f t="shared" si="3"/>
        <v>0</v>
      </c>
    </row>
    <row r="25" spans="1:16" s="30" customFormat="1" hidden="1" x14ac:dyDescent="0.2">
      <c r="A25" s="1"/>
      <c r="B25" s="107"/>
      <c r="C25" s="116"/>
      <c r="D25" s="108"/>
      <c r="E25" s="108"/>
      <c r="F25" s="130"/>
      <c r="G25" s="131"/>
      <c r="H25" s="132"/>
      <c r="I25" s="112"/>
      <c r="J25" s="132"/>
      <c r="K25" s="131"/>
      <c r="L25" s="113"/>
      <c r="M25" s="131"/>
      <c r="N25" s="132"/>
      <c r="O25" s="114">
        <f t="shared" si="2"/>
        <v>0</v>
      </c>
      <c r="P25" s="115">
        <f t="shared" si="3"/>
        <v>0</v>
      </c>
    </row>
    <row r="26" spans="1:16" s="30" customFormat="1" hidden="1" x14ac:dyDescent="0.2">
      <c r="A26" s="1"/>
      <c r="B26" s="107"/>
      <c r="C26" s="116"/>
      <c r="D26" s="108"/>
      <c r="E26" s="108"/>
      <c r="F26" s="130"/>
      <c r="G26" s="131"/>
      <c r="H26" s="132"/>
      <c r="I26" s="112"/>
      <c r="J26" s="132"/>
      <c r="K26" s="131"/>
      <c r="L26" s="113"/>
      <c r="M26" s="131"/>
      <c r="N26" s="132"/>
      <c r="O26" s="114">
        <f>SUM(F26:N26)</f>
        <v>0</v>
      </c>
      <c r="P26" s="115">
        <f>(F26*$F$5)+(G26*$G$5)+(H26*$H$5)+(I26*$I$5)+(J26*$J$5)+(K26*$K$5)+(L26*$L$5)+(M26*$M$5)+(N26*$N$5)</f>
        <v>0</v>
      </c>
    </row>
    <row r="27" spans="1:16" hidden="1" x14ac:dyDescent="0.2">
      <c r="A27" s="46"/>
      <c r="B27" s="117" t="s">
        <v>21</v>
      </c>
      <c r="C27" s="117">
        <f t="shared" ref="C27:P27" si="4">SUM(C9:C26)</f>
        <v>0</v>
      </c>
      <c r="D27" s="117">
        <f t="shared" si="4"/>
        <v>0</v>
      </c>
      <c r="E27" s="117">
        <f t="shared" si="4"/>
        <v>0</v>
      </c>
      <c r="F27" s="117">
        <f t="shared" si="4"/>
        <v>0</v>
      </c>
      <c r="G27" s="117">
        <f t="shared" si="4"/>
        <v>0</v>
      </c>
      <c r="H27" s="117">
        <f t="shared" si="4"/>
        <v>0</v>
      </c>
      <c r="I27" s="117">
        <f t="shared" si="4"/>
        <v>0</v>
      </c>
      <c r="J27" s="117">
        <f t="shared" si="4"/>
        <v>0</v>
      </c>
      <c r="K27" s="117">
        <f t="shared" si="4"/>
        <v>0</v>
      </c>
      <c r="L27" s="117">
        <f t="shared" si="4"/>
        <v>0</v>
      </c>
      <c r="M27" s="117">
        <f t="shared" si="4"/>
        <v>0</v>
      </c>
      <c r="N27" s="117">
        <f t="shared" si="4"/>
        <v>0</v>
      </c>
      <c r="O27" s="117">
        <f t="shared" si="4"/>
        <v>0</v>
      </c>
      <c r="P27" s="117">
        <f t="shared" si="4"/>
        <v>0</v>
      </c>
    </row>
    <row r="28" spans="1:16" hidden="1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65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 t="s">
        <v>69</v>
      </c>
      <c r="C31" s="151"/>
      <c r="D31" s="59"/>
      <c r="E31" s="60"/>
      <c r="F31" s="61"/>
      <c r="G31" s="67">
        <v>16</v>
      </c>
      <c r="H31" s="68"/>
      <c r="I31" s="69">
        <v>32</v>
      </c>
      <c r="J31" s="68"/>
      <c r="K31" s="67"/>
      <c r="L31" s="70"/>
      <c r="M31" s="67"/>
      <c r="N31" s="68"/>
      <c r="O31" s="127">
        <f>SUM(F31:N31)</f>
        <v>48</v>
      </c>
      <c r="P31" s="44">
        <f>(F31*$F$5)+(G31*$G$5)+(H31*$H$5)+(I31*$I$5)+(J31*$J$5)+(K31*$K$5)+(L31*$L$5)+(M31*$M$5)+(N31*$N$5)</f>
        <v>20</v>
      </c>
    </row>
    <row r="32" spans="1:16" x14ac:dyDescent="0.2">
      <c r="B32" s="66"/>
      <c r="C32" s="151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27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16</v>
      </c>
      <c r="H33" s="47">
        <f t="shared" si="5"/>
        <v>0</v>
      </c>
      <c r="I33" s="47">
        <f t="shared" si="5"/>
        <v>32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48</v>
      </c>
      <c r="P33" s="125">
        <f t="shared" si="5"/>
        <v>20</v>
      </c>
    </row>
    <row r="36" spans="2:16" x14ac:dyDescent="0.2">
      <c r="N36" s="129" t="s">
        <v>29</v>
      </c>
      <c r="O36" s="128">
        <f>SUM(O33,O27)</f>
        <v>48</v>
      </c>
      <c r="P36" s="176">
        <f>SUM(P33,P27)</f>
        <v>20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108</v>
      </c>
    </row>
    <row r="3" spans="1:16" ht="12.75" x14ac:dyDescent="0.2">
      <c r="B3" s="2" t="s">
        <v>67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7" t="s">
        <v>109</v>
      </c>
      <c r="C9" s="116"/>
      <c r="D9" s="108"/>
      <c r="E9" s="108"/>
      <c r="F9" s="153"/>
      <c r="G9" s="154"/>
      <c r="H9" s="155"/>
      <c r="I9" s="156">
        <v>4</v>
      </c>
      <c r="J9" s="155"/>
      <c r="K9" s="154"/>
      <c r="L9" s="157">
        <v>1</v>
      </c>
      <c r="M9" s="154"/>
      <c r="N9" s="155">
        <v>2</v>
      </c>
      <c r="O9" s="114">
        <f t="shared" ref="O9:O18" si="0">SUM(F9:N9)</f>
        <v>7</v>
      </c>
      <c r="P9" s="115">
        <f t="shared" ref="P9:P18" si="1">(F9*$F$5)+(G9*$G$5)+(H9*$H$5)+(I9*$I$5)+(J9*$J$5)+(K9*$K$5)+(L9*$L$5)+(M9*$M$5)+(N9*$N$5)</f>
        <v>7</v>
      </c>
    </row>
    <row r="10" spans="1:16" s="30" customFormat="1" x14ac:dyDescent="0.2">
      <c r="A10" s="1"/>
      <c r="B10" s="107"/>
      <c r="C10" s="116"/>
      <c r="D10" s="108"/>
      <c r="E10" s="108"/>
      <c r="F10" s="153"/>
      <c r="G10" s="154"/>
      <c r="H10" s="155"/>
      <c r="I10" s="156"/>
      <c r="J10" s="155"/>
      <c r="K10" s="154"/>
      <c r="L10" s="157"/>
      <c r="M10" s="154"/>
      <c r="N10" s="155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0"/>
      <c r="G17" s="131"/>
      <c r="H17" s="132"/>
      <c r="I17" s="112"/>
      <c r="J17" s="132"/>
      <c r="K17" s="131"/>
      <c r="L17" s="113"/>
      <c r="M17" s="131"/>
      <c r="N17" s="132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O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0</v>
      </c>
      <c r="H19" s="117">
        <f t="shared" si="2"/>
        <v>0</v>
      </c>
      <c r="I19" s="117">
        <f t="shared" si="2"/>
        <v>4</v>
      </c>
      <c r="J19" s="117">
        <f t="shared" si="2"/>
        <v>0</v>
      </c>
      <c r="K19" s="117">
        <f t="shared" si="2"/>
        <v>0</v>
      </c>
      <c r="L19" s="117">
        <f t="shared" si="2"/>
        <v>1</v>
      </c>
      <c r="M19" s="117">
        <f t="shared" si="2"/>
        <v>0</v>
      </c>
      <c r="N19" s="117">
        <f t="shared" si="2"/>
        <v>2</v>
      </c>
      <c r="O19" s="117">
        <f t="shared" si="2"/>
        <v>7</v>
      </c>
      <c r="P19" s="117">
        <f>SUM(P9:P18)</f>
        <v>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4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9" t="s">
        <v>36</v>
      </c>
    </row>
    <row r="3" spans="1:16" ht="12.75" x14ac:dyDescent="0.2">
      <c r="B3" s="2" t="s">
        <v>118</v>
      </c>
      <c r="C3" s="2"/>
      <c r="D3" s="120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191" customFormat="1" x14ac:dyDescent="0.2">
      <c r="A9" s="190"/>
      <c r="B9" s="168" t="s">
        <v>110</v>
      </c>
      <c r="C9" s="175"/>
      <c r="D9" s="169"/>
      <c r="E9" s="169"/>
      <c r="F9" s="170"/>
      <c r="G9" s="171">
        <v>690</v>
      </c>
      <c r="H9" s="172"/>
      <c r="I9" s="173">
        <v>11</v>
      </c>
      <c r="J9" s="172"/>
      <c r="K9" s="171">
        <v>12</v>
      </c>
      <c r="L9" s="174"/>
      <c r="M9" s="171"/>
      <c r="N9" s="172">
        <v>19</v>
      </c>
      <c r="O9" s="195">
        <f>SUM(F9:N9)</f>
        <v>732</v>
      </c>
      <c r="P9" s="196">
        <f>(C9*$C$5)+(F9*$F$5)+(G9*$G$5)+(H9*$H$5)+(I9*$I$5)+(J9*$J$5)+(K9*$K$5)+(L9*$L$5)+(M9*$M$5)+(N9*$N$5)</f>
        <v>228</v>
      </c>
    </row>
    <row r="10" spans="1:16" s="191" customFormat="1" x14ac:dyDescent="0.2">
      <c r="A10" s="190"/>
      <c r="B10" s="168" t="s">
        <v>111</v>
      </c>
      <c r="C10" s="175"/>
      <c r="D10" s="169"/>
      <c r="E10" s="169"/>
      <c r="F10" s="170"/>
      <c r="G10" s="171"/>
      <c r="H10" s="172"/>
      <c r="I10" s="173"/>
      <c r="J10" s="172"/>
      <c r="K10" s="171">
        <v>60</v>
      </c>
      <c r="L10" s="174"/>
      <c r="M10" s="171"/>
      <c r="N10" s="172"/>
      <c r="O10" s="195">
        <f t="shared" ref="O10:O17" si="0">SUM(F10:N10)</f>
        <v>60</v>
      </c>
      <c r="P10" s="196">
        <f t="shared" ref="P10:P17" si="1">(F10*$F$5)+(G10*$G$5)+(H10*$H$5)+(I10*$I$5)+(J10*$J$5)+(K10*$K$5)+(L10*$L$5)+(M10*$M$5)+(N10*$N$5)</f>
        <v>60</v>
      </c>
    </row>
    <row r="11" spans="1:16" s="191" customFormat="1" x14ac:dyDescent="0.2">
      <c r="A11" s="190"/>
      <c r="B11" s="168" t="s">
        <v>112</v>
      </c>
      <c r="C11" s="175"/>
      <c r="D11" s="169"/>
      <c r="E11" s="169"/>
      <c r="F11" s="170"/>
      <c r="G11" s="171"/>
      <c r="H11" s="172"/>
      <c r="I11" s="173"/>
      <c r="J11" s="172"/>
      <c r="K11" s="171">
        <v>100</v>
      </c>
      <c r="L11" s="174"/>
      <c r="M11" s="171"/>
      <c r="N11" s="172"/>
      <c r="O11" s="195">
        <f t="shared" si="0"/>
        <v>100</v>
      </c>
      <c r="P11" s="196">
        <f t="shared" si="1"/>
        <v>100</v>
      </c>
    </row>
    <row r="12" spans="1:16" s="191" customFormat="1" x14ac:dyDescent="0.2">
      <c r="A12" s="190"/>
      <c r="B12" s="66" t="s">
        <v>113</v>
      </c>
      <c r="C12" s="197"/>
      <c r="D12" s="192"/>
      <c r="E12" s="192"/>
      <c r="F12" s="61"/>
      <c r="G12" s="193"/>
      <c r="H12" s="194"/>
      <c r="I12" s="69"/>
      <c r="J12" s="194"/>
      <c r="K12" s="193"/>
      <c r="L12" s="70"/>
      <c r="M12" s="193"/>
      <c r="N12" s="194">
        <v>606</v>
      </c>
      <c r="O12" s="195">
        <f t="shared" si="0"/>
        <v>606</v>
      </c>
      <c r="P12" s="196">
        <f t="shared" si="1"/>
        <v>1212</v>
      </c>
    </row>
    <row r="13" spans="1:16" s="191" customFormat="1" x14ac:dyDescent="0.2">
      <c r="A13" s="190"/>
      <c r="B13" s="168" t="s">
        <v>114</v>
      </c>
      <c r="C13" s="175"/>
      <c r="D13" s="169"/>
      <c r="E13" s="169"/>
      <c r="F13" s="170"/>
      <c r="G13" s="171">
        <v>200</v>
      </c>
      <c r="H13" s="172"/>
      <c r="I13" s="173"/>
      <c r="J13" s="172"/>
      <c r="K13" s="171"/>
      <c r="L13" s="174"/>
      <c r="M13" s="171"/>
      <c r="N13" s="172">
        <v>20</v>
      </c>
      <c r="O13" s="195">
        <f t="shared" si="0"/>
        <v>220</v>
      </c>
      <c r="P13" s="196">
        <f t="shared" si="1"/>
        <v>90</v>
      </c>
    </row>
    <row r="14" spans="1:16" s="191" customFormat="1" x14ac:dyDescent="0.2">
      <c r="A14" s="190"/>
      <c r="B14" s="168" t="s">
        <v>115</v>
      </c>
      <c r="C14" s="175"/>
      <c r="D14" s="169"/>
      <c r="E14" s="169"/>
      <c r="F14" s="170"/>
      <c r="G14" s="171">
        <v>200</v>
      </c>
      <c r="H14" s="172"/>
      <c r="I14" s="173"/>
      <c r="J14" s="172"/>
      <c r="K14" s="171"/>
      <c r="L14" s="174"/>
      <c r="M14" s="171"/>
      <c r="N14" s="172"/>
      <c r="O14" s="195">
        <f t="shared" si="0"/>
        <v>200</v>
      </c>
      <c r="P14" s="196">
        <f t="shared" si="1"/>
        <v>50</v>
      </c>
    </row>
    <row r="15" spans="1:16" s="191" customFormat="1" x14ac:dyDescent="0.2">
      <c r="A15" s="190"/>
      <c r="B15" s="168" t="s">
        <v>116</v>
      </c>
      <c r="C15" s="175"/>
      <c r="D15" s="169">
        <v>1</v>
      </c>
      <c r="E15" s="169">
        <v>1</v>
      </c>
      <c r="F15" s="170">
        <v>27</v>
      </c>
      <c r="G15" s="171">
        <v>6</v>
      </c>
      <c r="H15" s="172"/>
      <c r="I15" s="173">
        <v>11</v>
      </c>
      <c r="J15" s="172"/>
      <c r="K15" s="171">
        <v>13</v>
      </c>
      <c r="L15" s="174"/>
      <c r="M15" s="171"/>
      <c r="N15" s="172">
        <v>35</v>
      </c>
      <c r="O15" s="195">
        <f t="shared" si="0"/>
        <v>92</v>
      </c>
      <c r="P15" s="196">
        <f t="shared" si="1"/>
        <v>92.7</v>
      </c>
    </row>
    <row r="16" spans="1:16" s="191" customFormat="1" x14ac:dyDescent="0.2">
      <c r="A16" s="190"/>
      <c r="B16" s="66"/>
      <c r="C16" s="197"/>
      <c r="D16" s="192"/>
      <c r="E16" s="192"/>
      <c r="F16" s="61"/>
      <c r="G16" s="193"/>
      <c r="H16" s="194"/>
      <c r="I16" s="69"/>
      <c r="J16" s="194"/>
      <c r="K16" s="193"/>
      <c r="L16" s="70"/>
      <c r="M16" s="193"/>
      <c r="N16" s="194"/>
      <c r="O16" s="195">
        <f t="shared" si="0"/>
        <v>0</v>
      </c>
      <c r="P16" s="196">
        <f t="shared" si="1"/>
        <v>0</v>
      </c>
    </row>
    <row r="17" spans="1:16" s="191" customFormat="1" x14ac:dyDescent="0.2">
      <c r="A17" s="190"/>
      <c r="B17" s="168"/>
      <c r="C17" s="175"/>
      <c r="D17" s="169"/>
      <c r="E17" s="169"/>
      <c r="F17" s="170"/>
      <c r="G17" s="171"/>
      <c r="H17" s="172"/>
      <c r="I17" s="173"/>
      <c r="J17" s="172"/>
      <c r="K17" s="171"/>
      <c r="L17" s="174"/>
      <c r="M17" s="171"/>
      <c r="N17" s="172"/>
      <c r="O17" s="195">
        <f t="shared" si="0"/>
        <v>0</v>
      </c>
      <c r="P17" s="196">
        <f t="shared" si="1"/>
        <v>0</v>
      </c>
    </row>
    <row r="18" spans="1:16" ht="12" thickBot="1" x14ac:dyDescent="0.25">
      <c r="A18" s="46"/>
      <c r="B18" s="47" t="s">
        <v>21</v>
      </c>
      <c r="C18" s="47">
        <f t="shared" ref="C18:P18" si="2">SUM(C9:C17)</f>
        <v>0</v>
      </c>
      <c r="D18" s="47">
        <f t="shared" si="2"/>
        <v>1</v>
      </c>
      <c r="E18" s="47">
        <f t="shared" si="2"/>
        <v>1</v>
      </c>
      <c r="F18" s="47">
        <f t="shared" si="2"/>
        <v>27</v>
      </c>
      <c r="G18" s="47">
        <f t="shared" si="2"/>
        <v>1096</v>
      </c>
      <c r="H18" s="47">
        <f t="shared" si="2"/>
        <v>0</v>
      </c>
      <c r="I18" s="47">
        <f t="shared" si="2"/>
        <v>22</v>
      </c>
      <c r="J18" s="47">
        <f t="shared" si="2"/>
        <v>0</v>
      </c>
      <c r="K18" s="47">
        <f t="shared" si="2"/>
        <v>185</v>
      </c>
      <c r="L18" s="47">
        <f t="shared" si="2"/>
        <v>0</v>
      </c>
      <c r="M18" s="47">
        <f t="shared" si="2"/>
        <v>0</v>
      </c>
      <c r="N18" s="47">
        <f t="shared" si="2"/>
        <v>680</v>
      </c>
      <c r="O18" s="47">
        <f t="shared" si="2"/>
        <v>2010</v>
      </c>
      <c r="P18" s="47">
        <f t="shared" si="2"/>
        <v>1832.7</v>
      </c>
    </row>
    <row r="19" spans="1:16" x14ac:dyDescent="0.2">
      <c r="B19" s="46"/>
      <c r="C19" s="46"/>
      <c r="D19" s="46"/>
      <c r="E19" s="46"/>
      <c r="F19" s="48"/>
      <c r="G19" s="48"/>
      <c r="H19" s="48"/>
      <c r="I19" s="48"/>
      <c r="J19" s="48"/>
      <c r="K19" s="48"/>
      <c r="L19" s="48"/>
      <c r="M19" s="48"/>
      <c r="N19" s="48"/>
      <c r="O19" s="46"/>
      <c r="P19" s="46"/>
    </row>
    <row r="20" spans="1:16" x14ac:dyDescent="0.2">
      <c r="O20" s="46"/>
    </row>
    <row r="21" spans="1:16" ht="12" thickBot="1" x14ac:dyDescent="0.25">
      <c r="B21" s="33" t="s">
        <v>50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x14ac:dyDescent="0.2">
      <c r="B22" s="211" t="s">
        <v>117</v>
      </c>
      <c r="C22" s="205"/>
      <c r="D22" s="200"/>
      <c r="E22" s="200"/>
      <c r="F22" s="210"/>
      <c r="G22" s="206">
        <v>13</v>
      </c>
      <c r="H22" s="202"/>
      <c r="I22" s="207">
        <v>17</v>
      </c>
      <c r="J22" s="202"/>
      <c r="K22" s="206">
        <v>2</v>
      </c>
      <c r="L22" s="208"/>
      <c r="M22" s="201"/>
      <c r="N22" s="209">
        <v>2</v>
      </c>
      <c r="O22" s="127">
        <f>SUM(F22:N22)</f>
        <v>34</v>
      </c>
      <c r="P22" s="44">
        <f>(F22*$F$5)+(G22*$G$5)+(H22*$H$5)+(I22*$I$5)+(J22*$J$5)+(K22*$K$5)+(L22*$L$5)+(M22*$M$5)+(N22*$N$5)</f>
        <v>17.75</v>
      </c>
    </row>
    <row r="23" spans="1:16" x14ac:dyDescent="0.2">
      <c r="B23" s="66"/>
      <c r="C23" s="151"/>
      <c r="D23" s="59"/>
      <c r="E23" s="60"/>
      <c r="F23" s="61"/>
      <c r="G23" s="67"/>
      <c r="H23" s="68"/>
      <c r="I23" s="69"/>
      <c r="J23" s="68"/>
      <c r="K23" s="67"/>
      <c r="L23" s="70"/>
      <c r="M23" s="67"/>
      <c r="N23" s="68"/>
      <c r="O23" s="127">
        <f>SUM(F23:N23)</f>
        <v>0</v>
      </c>
      <c r="P23" s="44">
        <f>(F23*$F$5)+(G23*$G$5)+(H23*$H$5)+(I23*$I$5)+(J23*$J$5)+(K23*$K$5)+(L23*$L$5)+(M23*$M$5)+(N23*$N$5)</f>
        <v>0</v>
      </c>
    </row>
    <row r="24" spans="1:16" ht="12" thickBot="1" x14ac:dyDescent="0.25">
      <c r="B24" s="47" t="s">
        <v>21</v>
      </c>
      <c r="C24" s="47">
        <f t="shared" ref="C24:P24" si="3">SUM(C22:C23)</f>
        <v>0</v>
      </c>
      <c r="D24" s="47">
        <f t="shared" si="3"/>
        <v>0</v>
      </c>
      <c r="E24" s="47">
        <f t="shared" si="3"/>
        <v>0</v>
      </c>
      <c r="F24" s="47">
        <f t="shared" si="3"/>
        <v>0</v>
      </c>
      <c r="G24" s="47">
        <f t="shared" si="3"/>
        <v>13</v>
      </c>
      <c r="H24" s="47">
        <f t="shared" si="3"/>
        <v>0</v>
      </c>
      <c r="I24" s="47">
        <f t="shared" si="3"/>
        <v>17</v>
      </c>
      <c r="J24" s="47">
        <f t="shared" si="3"/>
        <v>0</v>
      </c>
      <c r="K24" s="47">
        <f t="shared" si="3"/>
        <v>2</v>
      </c>
      <c r="L24" s="47">
        <f t="shared" si="3"/>
        <v>0</v>
      </c>
      <c r="M24" s="47">
        <f t="shared" si="3"/>
        <v>0</v>
      </c>
      <c r="N24" s="47">
        <f t="shared" si="3"/>
        <v>2</v>
      </c>
      <c r="O24" s="47">
        <f t="shared" si="3"/>
        <v>34</v>
      </c>
      <c r="P24" s="125">
        <f t="shared" si="3"/>
        <v>17.75</v>
      </c>
    </row>
    <row r="26" spans="1:16" hidden="1" x14ac:dyDescent="0.2"/>
    <row r="27" spans="1:16" ht="12" hidden="1" thickBot="1" x14ac:dyDescent="0.25">
      <c r="B27" s="33" t="s">
        <v>51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hidden="1" x14ac:dyDescent="0.2">
      <c r="B28" s="66"/>
      <c r="C28" s="71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>SUM(F28:N28)</f>
        <v>0</v>
      </c>
      <c r="P28" s="44">
        <f>(F28*$F$5)+(G28*$G$5)+(H28*$H$5)+(I28*$I$5)+(J28*$J$5)+(K28*$K$5)+(L28*$L$5)+(M28*$M$5)+(N28*$N$5)</f>
        <v>0</v>
      </c>
    </row>
    <row r="29" spans="1:16" hidden="1" x14ac:dyDescent="0.2">
      <c r="B29" s="66"/>
      <c r="C29" s="59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>SUM(F29:N29)</f>
        <v>0</v>
      </c>
      <c r="P29" s="44">
        <f>(F29*$F$5)+(G29*$G$5)+(H29*$H$5)+(I29*$I$5)+(J29*$J$5)+(K29*$K$5)+(L29*$L$5)+(M29*$M$5)+(N29*$N$5)</f>
        <v>0</v>
      </c>
    </row>
    <row r="30" spans="1:16" hidden="1" x14ac:dyDescent="0.2">
      <c r="B30" s="66"/>
      <c r="C30" s="59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>SUM(C30:N30)</f>
        <v>0</v>
      </c>
      <c r="P30" s="44">
        <f>(C30*$C$5)+(G30*$G$5)+(H30*$H$5)+(I30*$I$5)+(J30*$J$5)+(K30*$K$5)+(L30*$L$5)+(M30*$M$5)+(N30*$N$5)</f>
        <v>0</v>
      </c>
    </row>
    <row r="31" spans="1:16" hidden="1" x14ac:dyDescent="0.2">
      <c r="B31" s="126"/>
      <c r="C31" s="46"/>
      <c r="D31" s="46"/>
      <c r="E31" s="46"/>
      <c r="F31" s="121"/>
      <c r="G31" s="123"/>
      <c r="H31" s="122"/>
      <c r="I31" s="123"/>
      <c r="J31" s="122"/>
      <c r="K31" s="123"/>
      <c r="L31" s="122"/>
      <c r="M31" s="123"/>
      <c r="N31" s="124"/>
      <c r="O31" s="43"/>
      <c r="P31" s="44">
        <f>(F31*$F$5)+(G31*$G$5)+(H31*$H$5)+(I31*$I$5)+(J31*$J$5)+(K31*$K$5)+(L31*$L$5)+(M31*$M$5)+(N31*$N$5)</f>
        <v>0</v>
      </c>
    </row>
    <row r="32" spans="1:16" ht="12" hidden="1" thickBot="1" x14ac:dyDescent="0.25">
      <c r="B32" s="47" t="s">
        <v>21</v>
      </c>
      <c r="C32" s="47">
        <f>SUM(C28:C29)</f>
        <v>0</v>
      </c>
      <c r="D32" s="47">
        <f>SUM(D28:D29)</f>
        <v>0</v>
      </c>
      <c r="E32" s="47">
        <f>SUM(E28:E29)</f>
        <v>0</v>
      </c>
      <c r="F32" s="47">
        <f>SUM(F28:F31)</f>
        <v>0</v>
      </c>
      <c r="G32" s="47">
        <f t="shared" ref="G32:O32" si="4">SUM(G28:G31)</f>
        <v>0</v>
      </c>
      <c r="H32" s="47">
        <f t="shared" si="4"/>
        <v>0</v>
      </c>
      <c r="I32" s="47">
        <f t="shared" si="4"/>
        <v>0</v>
      </c>
      <c r="J32" s="47">
        <f t="shared" si="4"/>
        <v>0</v>
      </c>
      <c r="K32" s="47">
        <f t="shared" si="4"/>
        <v>0</v>
      </c>
      <c r="L32" s="47">
        <f t="shared" si="4"/>
        <v>0</v>
      </c>
      <c r="M32" s="47">
        <f t="shared" si="4"/>
        <v>0</v>
      </c>
      <c r="N32" s="47">
        <f t="shared" si="4"/>
        <v>0</v>
      </c>
      <c r="O32" s="47">
        <f t="shared" si="4"/>
        <v>0</v>
      </c>
      <c r="P32" s="125">
        <f>SUM(P28:P31)</f>
        <v>0</v>
      </c>
    </row>
    <row r="33" spans="2:16" x14ac:dyDescent="0.2"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152"/>
    </row>
    <row r="34" spans="2:16" x14ac:dyDescent="0.2">
      <c r="N34" s="129" t="s">
        <v>29</v>
      </c>
      <c r="O34" s="128">
        <f>SUM(O18+O24+O32)</f>
        <v>2044</v>
      </c>
      <c r="P34" s="128">
        <f>SUM(P18+P24+P32)</f>
        <v>1850.45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67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 t="s">
        <v>69</v>
      </c>
      <c r="C9" s="116"/>
      <c r="D9" s="108"/>
      <c r="E9" s="108"/>
      <c r="F9" s="130"/>
      <c r="G9" s="131">
        <v>248</v>
      </c>
      <c r="H9" s="132"/>
      <c r="I9" s="112"/>
      <c r="J9" s="132"/>
      <c r="K9" s="131"/>
      <c r="L9" s="113">
        <v>25</v>
      </c>
      <c r="M9" s="131"/>
      <c r="N9" s="132">
        <v>24</v>
      </c>
      <c r="O9" s="114">
        <f>SUM(F9:N9)</f>
        <v>297</v>
      </c>
      <c r="P9" s="115">
        <f>(F9*$F$5)+(G9*$G$5)+(H9*$H$5)+(I9*$I$5)+(J9*$J$5)+(K9*$K$5)+(L9*$L$5)+(M9*$M$5)+(N9*$N$5)</f>
        <v>135</v>
      </c>
    </row>
    <row r="10" spans="1:16" s="30" customFormat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>SUM(F10:N10)</f>
        <v>0</v>
      </c>
      <c r="P10" s="115">
        <f>(F10*$F$5)+(G10*$G$5)+(H10*$H$5)+(I10*$I$5)+(J10*$J$5)+(K10*$K$5)+(L10*$L$5)+(M10*$M$5)+(N10*$N$5)</f>
        <v>0</v>
      </c>
    </row>
    <row r="11" spans="1:16" s="30" customFormat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>SUM(F11:N11)</f>
        <v>0</v>
      </c>
      <c r="P11" s="115">
        <f>(F11*$F$5)+(G11*$G$5)+(H11*$H$5)+(I11*$I$5)+(J11*$J$5)+(K11*$K$5)+(L11*$L$5)+(M11*$M$5)+(N11*$N$5)</f>
        <v>0</v>
      </c>
    </row>
    <row r="12" spans="1:16" x14ac:dyDescent="0.2">
      <c r="A12" s="46"/>
      <c r="B12" s="117" t="s">
        <v>21</v>
      </c>
      <c r="C12" s="117">
        <f t="shared" ref="C12:P12" si="0">SUM(C9:C11)</f>
        <v>0</v>
      </c>
      <c r="D12" s="117">
        <f t="shared" si="0"/>
        <v>0</v>
      </c>
      <c r="E12" s="117">
        <f t="shared" si="0"/>
        <v>0</v>
      </c>
      <c r="F12" s="117">
        <f t="shared" si="0"/>
        <v>0</v>
      </c>
      <c r="G12" s="117">
        <f t="shared" si="0"/>
        <v>248</v>
      </c>
      <c r="H12" s="117">
        <f t="shared" si="0"/>
        <v>0</v>
      </c>
      <c r="I12" s="117">
        <f t="shared" si="0"/>
        <v>0</v>
      </c>
      <c r="J12" s="117">
        <f t="shared" si="0"/>
        <v>0</v>
      </c>
      <c r="K12" s="117">
        <f t="shared" si="0"/>
        <v>0</v>
      </c>
      <c r="L12" s="117">
        <f t="shared" si="0"/>
        <v>25</v>
      </c>
      <c r="M12" s="117">
        <f t="shared" si="0"/>
        <v>0</v>
      </c>
      <c r="N12" s="117">
        <f t="shared" si="0"/>
        <v>24</v>
      </c>
      <c r="O12" s="117">
        <f t="shared" si="0"/>
        <v>297</v>
      </c>
      <c r="P12" s="117">
        <f t="shared" si="0"/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workbookViewId="0">
      <pane xSplit="2" ySplit="4" topLeftCell="C11" activePane="bottomRight" state="frozen"/>
      <selection pane="topRight" activeCell="C1" sqref="C1"/>
      <selection pane="bottomLeft" activeCell="A5" sqref="A5"/>
      <selection pane="bottomRight" activeCell="I55" sqref="I55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95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7" t="s">
        <v>71</v>
      </c>
      <c r="C7" s="178"/>
      <c r="D7" s="179"/>
      <c r="E7" s="179"/>
      <c r="F7" s="180"/>
      <c r="G7" s="181">
        <v>1866</v>
      </c>
      <c r="H7" s="182"/>
      <c r="I7" s="183"/>
      <c r="J7" s="182">
        <v>1</v>
      </c>
      <c r="K7" s="181">
        <v>1</v>
      </c>
      <c r="L7" s="184"/>
      <c r="M7" s="181"/>
      <c r="N7" s="182"/>
      <c r="O7" s="43">
        <f t="shared" ref="O7:O15" si="0">SUM(F7:N7)</f>
        <v>1868</v>
      </c>
      <c r="P7" s="44">
        <f t="shared" ref="P7:P15" si="1">(F7*$F$3)+(G7*$G$3)+(H7*$H$3)+(I7*$I$3)+(J7*$J$3)+(K7*$K$3)+(L7*$L$3)+(M7*$M$3)+(N7*$N$3)</f>
        <v>468</v>
      </c>
    </row>
    <row r="8" spans="1:16" s="30" customFormat="1" x14ac:dyDescent="0.2">
      <c r="A8" s="1"/>
      <c r="B8" s="177" t="s">
        <v>72</v>
      </c>
      <c r="C8" s="185"/>
      <c r="D8" s="179"/>
      <c r="E8" s="179"/>
      <c r="F8" s="180">
        <v>120</v>
      </c>
      <c r="G8" s="181">
        <v>225</v>
      </c>
      <c r="H8" s="182"/>
      <c r="I8" s="183">
        <v>291</v>
      </c>
      <c r="J8" s="182"/>
      <c r="K8" s="181">
        <v>36</v>
      </c>
      <c r="L8" s="184"/>
      <c r="M8" s="181"/>
      <c r="N8" s="182">
        <v>20</v>
      </c>
      <c r="O8" s="43">
        <f t="shared" si="0"/>
        <v>692</v>
      </c>
      <c r="P8" s="44">
        <f t="shared" si="1"/>
        <v>289.75</v>
      </c>
    </row>
    <row r="9" spans="1:16" s="30" customFormat="1" x14ac:dyDescent="0.2">
      <c r="A9" s="1"/>
      <c r="B9" s="177" t="s">
        <v>73</v>
      </c>
      <c r="C9" s="185"/>
      <c r="D9" s="179"/>
      <c r="E9" s="179"/>
      <c r="F9" s="180">
        <v>12</v>
      </c>
      <c r="G9" s="181">
        <v>78</v>
      </c>
      <c r="H9" s="182"/>
      <c r="I9" s="183">
        <v>3</v>
      </c>
      <c r="J9" s="182">
        <v>7</v>
      </c>
      <c r="K9" s="181">
        <v>6</v>
      </c>
      <c r="L9" s="184"/>
      <c r="M9" s="181"/>
      <c r="N9" s="182">
        <v>19</v>
      </c>
      <c r="O9" s="43">
        <f t="shared" si="0"/>
        <v>125</v>
      </c>
      <c r="P9" s="44">
        <f t="shared" si="1"/>
        <v>69.7</v>
      </c>
    </row>
    <row r="10" spans="1:16" s="30" customFormat="1" x14ac:dyDescent="0.2">
      <c r="A10" s="1"/>
      <c r="B10" s="177" t="s">
        <v>74</v>
      </c>
      <c r="C10" s="185"/>
      <c r="D10" s="179"/>
      <c r="E10" s="179"/>
      <c r="F10" s="180"/>
      <c r="G10" s="181">
        <v>80</v>
      </c>
      <c r="H10" s="182"/>
      <c r="I10" s="183"/>
      <c r="J10" s="182"/>
      <c r="K10" s="181"/>
      <c r="L10" s="184"/>
      <c r="M10" s="181"/>
      <c r="N10" s="182">
        <v>3</v>
      </c>
      <c r="O10" s="43">
        <f t="shared" si="0"/>
        <v>83</v>
      </c>
      <c r="P10" s="44">
        <f t="shared" si="1"/>
        <v>26</v>
      </c>
    </row>
    <row r="11" spans="1:16" s="30" customFormat="1" x14ac:dyDescent="0.2">
      <c r="A11" s="1"/>
      <c r="B11" s="177" t="s">
        <v>75</v>
      </c>
      <c r="C11" s="185"/>
      <c r="D11" s="179"/>
      <c r="E11" s="179"/>
      <c r="F11" s="180"/>
      <c r="G11" s="181">
        <v>98</v>
      </c>
      <c r="H11" s="182"/>
      <c r="I11" s="183"/>
      <c r="J11" s="182"/>
      <c r="K11" s="181"/>
      <c r="L11" s="184"/>
      <c r="M11" s="181"/>
      <c r="N11" s="182"/>
      <c r="O11" s="43">
        <f t="shared" si="0"/>
        <v>98</v>
      </c>
      <c r="P11" s="44">
        <f t="shared" si="1"/>
        <v>24.5</v>
      </c>
    </row>
    <row r="12" spans="1:16" s="30" customFormat="1" x14ac:dyDescent="0.2">
      <c r="A12" s="1"/>
      <c r="B12" s="177" t="s">
        <v>76</v>
      </c>
      <c r="C12" s="185"/>
      <c r="D12" s="179"/>
      <c r="E12" s="179"/>
      <c r="F12" s="180">
        <v>4</v>
      </c>
      <c r="G12" s="181">
        <v>26</v>
      </c>
      <c r="H12" s="182"/>
      <c r="I12" s="183">
        <v>1</v>
      </c>
      <c r="J12" s="182"/>
      <c r="K12" s="181"/>
      <c r="L12" s="184"/>
      <c r="M12" s="181"/>
      <c r="N12" s="182">
        <v>6</v>
      </c>
      <c r="O12" s="43">
        <f t="shared" si="0"/>
        <v>37</v>
      </c>
      <c r="P12" s="44">
        <f t="shared" si="1"/>
        <v>19.399999999999999</v>
      </c>
    </row>
    <row r="13" spans="1:16" s="30" customFormat="1" x14ac:dyDescent="0.2">
      <c r="A13" s="1"/>
      <c r="B13" s="177" t="s">
        <v>77</v>
      </c>
      <c r="C13" s="185"/>
      <c r="D13" s="179"/>
      <c r="E13" s="179"/>
      <c r="F13" s="180"/>
      <c r="G13" s="181">
        <v>51</v>
      </c>
      <c r="H13" s="182"/>
      <c r="I13" s="183"/>
      <c r="J13" s="182"/>
      <c r="K13" s="181"/>
      <c r="L13" s="184"/>
      <c r="M13" s="181"/>
      <c r="N13" s="182">
        <v>3</v>
      </c>
      <c r="O13" s="43">
        <f t="shared" si="0"/>
        <v>54</v>
      </c>
      <c r="P13" s="44">
        <f t="shared" si="1"/>
        <v>18.75</v>
      </c>
    </row>
    <row r="14" spans="1:16" s="30" customFormat="1" x14ac:dyDescent="0.2">
      <c r="A14" s="1"/>
      <c r="B14" s="177" t="s">
        <v>78</v>
      </c>
      <c r="C14" s="185"/>
      <c r="D14" s="179"/>
      <c r="E14" s="179"/>
      <c r="F14" s="180"/>
      <c r="G14" s="181">
        <v>59</v>
      </c>
      <c r="H14" s="182"/>
      <c r="I14" s="183">
        <v>4</v>
      </c>
      <c r="J14" s="182"/>
      <c r="K14" s="181"/>
      <c r="L14" s="184"/>
      <c r="M14" s="181"/>
      <c r="N14" s="182"/>
      <c r="O14" s="43">
        <f t="shared" si="0"/>
        <v>63</v>
      </c>
      <c r="P14" s="44">
        <f t="shared" si="1"/>
        <v>16.75</v>
      </c>
    </row>
    <row r="15" spans="1:16" s="30" customFormat="1" x14ac:dyDescent="0.2">
      <c r="A15" s="1"/>
      <c r="B15" s="177" t="s">
        <v>79</v>
      </c>
      <c r="C15" s="185"/>
      <c r="D15" s="179"/>
      <c r="E15" s="179"/>
      <c r="F15" s="180"/>
      <c r="G15" s="181">
        <v>66</v>
      </c>
      <c r="H15" s="182"/>
      <c r="I15" s="183"/>
      <c r="J15" s="182"/>
      <c r="K15" s="181"/>
      <c r="L15" s="184"/>
      <c r="M15" s="181"/>
      <c r="N15" s="182"/>
      <c r="O15" s="43">
        <f t="shared" si="0"/>
        <v>66</v>
      </c>
      <c r="P15" s="44">
        <f t="shared" si="1"/>
        <v>16.5</v>
      </c>
    </row>
    <row r="16" spans="1:16" s="30" customFormat="1" x14ac:dyDescent="0.2">
      <c r="A16" s="1"/>
      <c r="B16" s="177" t="s">
        <v>80</v>
      </c>
      <c r="C16" s="185"/>
      <c r="D16" s="179"/>
      <c r="E16" s="179"/>
      <c r="F16" s="180"/>
      <c r="G16" s="181">
        <v>45</v>
      </c>
      <c r="H16" s="182"/>
      <c r="I16" s="183"/>
      <c r="J16" s="182"/>
      <c r="K16" s="181"/>
      <c r="L16" s="184"/>
      <c r="M16" s="181"/>
      <c r="N16" s="182">
        <v>2</v>
      </c>
      <c r="O16" s="43">
        <f t="shared" ref="O16:O30" si="2">SUM(F16:N16)</f>
        <v>47</v>
      </c>
      <c r="P16" s="44">
        <f t="shared" ref="P16:P30" si="3">(F16*$F$3)+(G16*$G$3)+(H16*$H$3)+(I16*$I$3)+(J16*$J$3)+(K16*$K$3)+(L16*$L$3)+(M16*$M$3)+(N16*$N$3)</f>
        <v>15.25</v>
      </c>
    </row>
    <row r="17" spans="1:16" s="30" customFormat="1" x14ac:dyDescent="0.2">
      <c r="A17" s="1"/>
      <c r="B17" s="177" t="s">
        <v>81</v>
      </c>
      <c r="C17" s="185"/>
      <c r="D17" s="179"/>
      <c r="E17" s="179"/>
      <c r="F17" s="180">
        <v>6</v>
      </c>
      <c r="G17" s="181">
        <v>17</v>
      </c>
      <c r="H17" s="182"/>
      <c r="I17" s="183">
        <v>5</v>
      </c>
      <c r="J17" s="182"/>
      <c r="K17" s="181"/>
      <c r="L17" s="184"/>
      <c r="M17" s="181"/>
      <c r="N17" s="182">
        <v>3</v>
      </c>
      <c r="O17" s="43">
        <f t="shared" si="2"/>
        <v>31</v>
      </c>
      <c r="P17" s="44">
        <f t="shared" si="3"/>
        <v>13.35</v>
      </c>
    </row>
    <row r="18" spans="1:16" s="30" customFormat="1" x14ac:dyDescent="0.2">
      <c r="A18" s="1"/>
      <c r="B18" s="177" t="s">
        <v>82</v>
      </c>
      <c r="C18" s="185"/>
      <c r="D18" s="179"/>
      <c r="E18" s="179"/>
      <c r="F18" s="180"/>
      <c r="G18" s="181">
        <v>48</v>
      </c>
      <c r="H18" s="182"/>
      <c r="I18" s="183"/>
      <c r="J18" s="182"/>
      <c r="K18" s="181"/>
      <c r="L18" s="184"/>
      <c r="M18" s="181"/>
      <c r="N18" s="182"/>
      <c r="O18" s="43">
        <f t="shared" si="2"/>
        <v>48</v>
      </c>
      <c r="P18" s="44">
        <f t="shared" si="3"/>
        <v>12</v>
      </c>
    </row>
    <row r="19" spans="1:16" s="30" customFormat="1" x14ac:dyDescent="0.2">
      <c r="A19" s="1"/>
      <c r="B19" s="177" t="s">
        <v>83</v>
      </c>
      <c r="C19" s="185"/>
      <c r="D19" s="179"/>
      <c r="E19" s="179"/>
      <c r="F19" s="180"/>
      <c r="G19" s="181"/>
      <c r="H19" s="182"/>
      <c r="I19" s="183"/>
      <c r="J19" s="182"/>
      <c r="K19" s="181"/>
      <c r="L19" s="184"/>
      <c r="M19" s="181"/>
      <c r="N19" s="182">
        <v>5</v>
      </c>
      <c r="O19" s="43">
        <f t="shared" si="2"/>
        <v>5</v>
      </c>
      <c r="P19" s="44">
        <f t="shared" si="3"/>
        <v>10</v>
      </c>
    </row>
    <row r="20" spans="1:16" s="30" customFormat="1" x14ac:dyDescent="0.2">
      <c r="A20" s="1"/>
      <c r="B20" s="177" t="s">
        <v>84</v>
      </c>
      <c r="C20" s="185"/>
      <c r="D20" s="179"/>
      <c r="E20" s="179"/>
      <c r="F20" s="180"/>
      <c r="G20" s="181">
        <v>25</v>
      </c>
      <c r="H20" s="182"/>
      <c r="I20" s="183"/>
      <c r="J20" s="182"/>
      <c r="K20" s="181"/>
      <c r="L20" s="184"/>
      <c r="M20" s="181"/>
      <c r="N20" s="182">
        <v>1</v>
      </c>
      <c r="O20" s="43">
        <f t="shared" si="2"/>
        <v>26</v>
      </c>
      <c r="P20" s="44">
        <f t="shared" si="3"/>
        <v>8.25</v>
      </c>
    </row>
    <row r="21" spans="1:16" s="30" customFormat="1" x14ac:dyDescent="0.2">
      <c r="A21" s="1"/>
      <c r="B21" s="177" t="s">
        <v>85</v>
      </c>
      <c r="C21" s="185"/>
      <c r="D21" s="179"/>
      <c r="E21" s="179"/>
      <c r="F21" s="180"/>
      <c r="G21" s="181"/>
      <c r="H21" s="182"/>
      <c r="I21" s="183"/>
      <c r="J21" s="182"/>
      <c r="K21" s="181"/>
      <c r="L21" s="184"/>
      <c r="M21" s="181"/>
      <c r="N21" s="182">
        <v>4</v>
      </c>
      <c r="O21" s="43">
        <f t="shared" si="2"/>
        <v>4</v>
      </c>
      <c r="P21" s="44">
        <f t="shared" si="3"/>
        <v>8</v>
      </c>
    </row>
    <row r="22" spans="1:16" s="30" customFormat="1" x14ac:dyDescent="0.2">
      <c r="A22" s="1"/>
      <c r="B22" s="177" t="s">
        <v>86</v>
      </c>
      <c r="C22" s="185"/>
      <c r="D22" s="179"/>
      <c r="E22" s="179"/>
      <c r="F22" s="180"/>
      <c r="G22" s="181">
        <v>15</v>
      </c>
      <c r="H22" s="182"/>
      <c r="I22" s="183"/>
      <c r="J22" s="182"/>
      <c r="K22" s="181"/>
      <c r="L22" s="184"/>
      <c r="M22" s="181"/>
      <c r="N22" s="182">
        <v>2</v>
      </c>
      <c r="O22" s="43">
        <f t="shared" si="2"/>
        <v>17</v>
      </c>
      <c r="P22" s="44">
        <f t="shared" si="3"/>
        <v>7.75</v>
      </c>
    </row>
    <row r="23" spans="1:16" s="30" customFormat="1" x14ac:dyDescent="0.2">
      <c r="A23" s="1"/>
      <c r="B23" s="177" t="s">
        <v>87</v>
      </c>
      <c r="C23" s="185"/>
      <c r="D23" s="179"/>
      <c r="E23" s="179"/>
      <c r="F23" s="180"/>
      <c r="G23" s="181">
        <v>30</v>
      </c>
      <c r="H23" s="182"/>
      <c r="I23" s="183"/>
      <c r="J23" s="182"/>
      <c r="K23" s="181"/>
      <c r="L23" s="184"/>
      <c r="M23" s="181"/>
      <c r="N23" s="182"/>
      <c r="O23" s="43">
        <f t="shared" si="2"/>
        <v>30</v>
      </c>
      <c r="P23" s="44">
        <f t="shared" si="3"/>
        <v>7.5</v>
      </c>
    </row>
    <row r="24" spans="1:16" s="30" customFormat="1" x14ac:dyDescent="0.2">
      <c r="A24" s="1"/>
      <c r="B24" s="177" t="s">
        <v>88</v>
      </c>
      <c r="C24" s="185"/>
      <c r="D24" s="179"/>
      <c r="E24" s="179"/>
      <c r="F24" s="180"/>
      <c r="G24" s="181">
        <v>28</v>
      </c>
      <c r="H24" s="182"/>
      <c r="I24" s="183"/>
      <c r="J24" s="182"/>
      <c r="K24" s="181"/>
      <c r="L24" s="184"/>
      <c r="M24" s="181"/>
      <c r="N24" s="182"/>
      <c r="O24" s="43">
        <f t="shared" si="2"/>
        <v>28</v>
      </c>
      <c r="P24" s="44">
        <f t="shared" si="3"/>
        <v>7</v>
      </c>
    </row>
    <row r="25" spans="1:16" s="30" customFormat="1" x14ac:dyDescent="0.2">
      <c r="A25" s="1"/>
      <c r="B25" s="177" t="s">
        <v>86</v>
      </c>
      <c r="C25" s="185"/>
      <c r="D25" s="179"/>
      <c r="E25" s="179"/>
      <c r="F25" s="180"/>
      <c r="G25" s="181">
        <v>12</v>
      </c>
      <c r="H25" s="182"/>
      <c r="I25" s="183"/>
      <c r="J25" s="182"/>
      <c r="K25" s="181"/>
      <c r="L25" s="184"/>
      <c r="M25" s="181"/>
      <c r="N25" s="182">
        <v>1</v>
      </c>
      <c r="O25" s="43">
        <f t="shared" ref="O25" si="4">SUM(F25:N25)</f>
        <v>13</v>
      </c>
      <c r="P25" s="44">
        <f t="shared" ref="P25" si="5">(F25*$F$3)+(G25*$G$3)+(H25*$H$3)+(I25*$I$3)+(J25*$J$3)+(K25*$K$3)+(L25*$L$3)+(M25*$M$3)+(N25*$N$3)</f>
        <v>5</v>
      </c>
    </row>
    <row r="26" spans="1:16" s="30" customFormat="1" x14ac:dyDescent="0.2">
      <c r="A26" s="1"/>
      <c r="B26" s="177" t="s">
        <v>89</v>
      </c>
      <c r="C26" s="185"/>
      <c r="D26" s="179"/>
      <c r="E26" s="179"/>
      <c r="F26" s="180"/>
      <c r="G26" s="181"/>
      <c r="H26" s="182"/>
      <c r="I26" s="183">
        <v>10</v>
      </c>
      <c r="J26" s="182"/>
      <c r="K26" s="181"/>
      <c r="L26" s="184"/>
      <c r="M26" s="181"/>
      <c r="N26" s="182"/>
      <c r="O26" s="43">
        <f t="shared" si="2"/>
        <v>10</v>
      </c>
      <c r="P26" s="44">
        <f t="shared" si="3"/>
        <v>5</v>
      </c>
    </row>
    <row r="27" spans="1:16" s="30" customFormat="1" x14ac:dyDescent="0.2">
      <c r="A27" s="1"/>
      <c r="B27" s="177" t="s">
        <v>90</v>
      </c>
      <c r="C27" s="185"/>
      <c r="D27" s="179"/>
      <c r="E27" s="179"/>
      <c r="F27" s="180"/>
      <c r="G27" s="181">
        <v>12</v>
      </c>
      <c r="H27" s="182"/>
      <c r="I27" s="183"/>
      <c r="J27" s="182"/>
      <c r="K27" s="181"/>
      <c r="L27" s="184"/>
      <c r="M27" s="181"/>
      <c r="N27" s="182"/>
      <c r="O27" s="43">
        <f t="shared" si="2"/>
        <v>12</v>
      </c>
      <c r="P27" s="44">
        <f t="shared" si="3"/>
        <v>3</v>
      </c>
    </row>
    <row r="28" spans="1:16" s="30" customFormat="1" x14ac:dyDescent="0.2">
      <c r="A28" s="1"/>
      <c r="B28" s="177" t="s">
        <v>91</v>
      </c>
      <c r="C28" s="185"/>
      <c r="D28" s="179"/>
      <c r="E28" s="179"/>
      <c r="F28" s="180"/>
      <c r="G28" s="181">
        <v>10</v>
      </c>
      <c r="H28" s="182"/>
      <c r="I28" s="183"/>
      <c r="J28" s="182"/>
      <c r="K28" s="181"/>
      <c r="L28" s="184"/>
      <c r="M28" s="181"/>
      <c r="N28" s="182"/>
      <c r="O28" s="43">
        <f t="shared" si="2"/>
        <v>10</v>
      </c>
      <c r="P28" s="44">
        <f t="shared" si="3"/>
        <v>2.5</v>
      </c>
    </row>
    <row r="29" spans="1:16" s="30" customFormat="1" x14ac:dyDescent="0.2">
      <c r="A29" s="1"/>
      <c r="B29" s="177" t="s">
        <v>92</v>
      </c>
      <c r="C29" s="185"/>
      <c r="D29" s="179"/>
      <c r="E29" s="179"/>
      <c r="F29" s="180"/>
      <c r="G29" s="181">
        <v>8</v>
      </c>
      <c r="H29" s="182"/>
      <c r="I29" s="183"/>
      <c r="J29" s="182"/>
      <c r="K29" s="181"/>
      <c r="L29" s="184"/>
      <c r="M29" s="181"/>
      <c r="N29" s="182"/>
      <c r="O29" s="43">
        <f t="shared" si="2"/>
        <v>8</v>
      </c>
      <c r="P29" s="44">
        <f t="shared" si="3"/>
        <v>2</v>
      </c>
    </row>
    <row r="30" spans="1:16" s="30" customFormat="1" x14ac:dyDescent="0.2">
      <c r="A30" s="1"/>
      <c r="B30" s="177" t="s">
        <v>93</v>
      </c>
      <c r="C30" s="185"/>
      <c r="D30" s="179"/>
      <c r="E30" s="179"/>
      <c r="F30" s="180"/>
      <c r="G30" s="181"/>
      <c r="H30" s="182"/>
      <c r="I30" s="183">
        <v>2</v>
      </c>
      <c r="J30" s="182"/>
      <c r="K30" s="181"/>
      <c r="L30" s="184"/>
      <c r="M30" s="181"/>
      <c r="N30" s="182"/>
      <c r="O30" s="43">
        <f t="shared" si="2"/>
        <v>2</v>
      </c>
      <c r="P30" s="44">
        <f t="shared" si="3"/>
        <v>1</v>
      </c>
    </row>
    <row r="31" spans="1:16" s="30" customFormat="1" x14ac:dyDescent="0.2">
      <c r="A31" s="1"/>
      <c r="B31" s="177" t="s">
        <v>94</v>
      </c>
      <c r="C31" s="185"/>
      <c r="D31" s="179"/>
      <c r="E31" s="179"/>
      <c r="F31" s="180"/>
      <c r="G31" s="181">
        <v>1</v>
      </c>
      <c r="H31" s="182"/>
      <c r="I31" s="183">
        <v>1</v>
      </c>
      <c r="J31" s="182"/>
      <c r="K31" s="181"/>
      <c r="L31" s="184"/>
      <c r="M31" s="181"/>
      <c r="N31" s="182"/>
      <c r="O31" s="43">
        <f>SUM(F31:N31)</f>
        <v>2</v>
      </c>
      <c r="P31" s="44">
        <f>(F31*$F$3)+(G31*$G$3)+(H31*$H$3)+(I31*$I$3)+(J31*$J$3)+(K31*$K$3)+(L31*$L$3)+(M31*$M$3)+(N31*$N$3)</f>
        <v>0.75</v>
      </c>
    </row>
    <row r="32" spans="1:16" s="30" customFormat="1" x14ac:dyDescent="0.2">
      <c r="A32" s="1"/>
      <c r="B32" s="158"/>
      <c r="C32" s="166"/>
      <c r="D32" s="160"/>
      <c r="E32" s="160"/>
      <c r="F32" s="161"/>
      <c r="G32" s="162"/>
      <c r="H32" s="163"/>
      <c r="I32" s="164"/>
      <c r="J32" s="163"/>
      <c r="K32" s="162"/>
      <c r="L32" s="165"/>
      <c r="M32" s="162"/>
      <c r="N32" s="163"/>
      <c r="O32" s="43">
        <f>SUM(F32:N32)</f>
        <v>0</v>
      </c>
      <c r="P32" s="44">
        <f>(F32*$F$3)+(G32*$G$3)+(H32*$H$3)+(I32*$I$3)+(J32*$J$3)+(K32*$K$3)+(L32*$L$3)+(M32*$M$3)+(N32*$N$3)</f>
        <v>0</v>
      </c>
    </row>
    <row r="33" spans="1:16" s="30" customFormat="1" x14ac:dyDescent="0.2">
      <c r="A33" s="1"/>
      <c r="B33" s="158"/>
      <c r="C33" s="166"/>
      <c r="D33" s="160"/>
      <c r="E33" s="160"/>
      <c r="F33" s="161"/>
      <c r="G33" s="162"/>
      <c r="H33" s="163"/>
      <c r="I33" s="164"/>
      <c r="J33" s="163"/>
      <c r="K33" s="162"/>
      <c r="L33" s="165"/>
      <c r="M33" s="162"/>
      <c r="N33" s="163"/>
      <c r="O33" s="43">
        <f>SUM(F33:N33)</f>
        <v>0</v>
      </c>
      <c r="P33" s="44">
        <f>(F33*$F$3)+(G33*$G$3)+(H33*$H$3)+(I33*$I$3)+(J33*$J$3)+(K33*$K$3)+(L33*$L$3)+(M33*$M$3)+(N33*$N$3)</f>
        <v>0</v>
      </c>
    </row>
    <row r="34" spans="1:16" s="30" customFormat="1" x14ac:dyDescent="0.2">
      <c r="A34" s="1"/>
      <c r="B34" s="140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43">
        <f>SUM(F34:N34)</f>
        <v>0</v>
      </c>
      <c r="P34" s="44">
        <f>(F34*$F$3)+(G34*$G$3)+(H34*$H$3)+(I34*$I$3)+(J34*$J$3)+(K34*$K$3)+(L34*$L$3)+(M34*$M$3)+(N34*$N$3)</f>
        <v>0</v>
      </c>
    </row>
    <row r="35" spans="1:16" ht="12" thickBot="1" x14ac:dyDescent="0.25">
      <c r="A35" s="46"/>
      <c r="B35" s="47" t="s">
        <v>21</v>
      </c>
      <c r="C35" s="47">
        <f t="shared" ref="C35:P35" si="6">SUM(C7:C34)</f>
        <v>0</v>
      </c>
      <c r="D35" s="47">
        <f t="shared" si="6"/>
        <v>0</v>
      </c>
      <c r="E35" s="47">
        <f t="shared" si="6"/>
        <v>0</v>
      </c>
      <c r="F35" s="47">
        <f t="shared" si="6"/>
        <v>142</v>
      </c>
      <c r="G35" s="47">
        <f t="shared" si="6"/>
        <v>2800</v>
      </c>
      <c r="H35" s="47">
        <f t="shared" si="6"/>
        <v>0</v>
      </c>
      <c r="I35" s="47">
        <f t="shared" si="6"/>
        <v>317</v>
      </c>
      <c r="J35" s="47">
        <f t="shared" si="6"/>
        <v>8</v>
      </c>
      <c r="K35" s="47">
        <f t="shared" si="6"/>
        <v>43</v>
      </c>
      <c r="L35" s="47">
        <f t="shared" si="6"/>
        <v>0</v>
      </c>
      <c r="M35" s="47">
        <f t="shared" si="6"/>
        <v>0</v>
      </c>
      <c r="N35" s="47">
        <f t="shared" si="6"/>
        <v>69</v>
      </c>
      <c r="O35" s="47">
        <f t="shared" si="6"/>
        <v>3379</v>
      </c>
      <c r="P35" s="47">
        <f t="shared" si="6"/>
        <v>1057.7</v>
      </c>
    </row>
    <row r="36" spans="1:16" x14ac:dyDescent="0.2">
      <c r="B36" s="46"/>
      <c r="C36" s="46"/>
      <c r="D36" s="46"/>
      <c r="E36" s="46"/>
      <c r="F36" s="48"/>
      <c r="G36" s="48"/>
      <c r="H36" s="48"/>
      <c r="I36" s="48"/>
      <c r="J36" s="48"/>
      <c r="K36" s="48"/>
      <c r="L36" s="48"/>
      <c r="M36" s="48"/>
      <c r="N36" s="48"/>
      <c r="O36" s="46"/>
      <c r="P36" s="46"/>
    </row>
    <row r="37" spans="1:16" x14ac:dyDescent="0.2">
      <c r="B37" s="13"/>
      <c r="C37" s="13"/>
      <c r="D37" s="13"/>
      <c r="E37" s="13"/>
      <c r="F37" s="31"/>
      <c r="G37" s="31"/>
      <c r="H37" s="31"/>
      <c r="I37" s="31"/>
      <c r="J37" s="31"/>
      <c r="K37" s="31"/>
      <c r="L37" s="31"/>
      <c r="M37" s="31"/>
      <c r="N37" s="31"/>
      <c r="O37" s="13"/>
      <c r="P37" s="13"/>
    </row>
    <row r="38" spans="1:16" ht="12" thickBot="1" x14ac:dyDescent="0.25">
      <c r="B38" s="33" t="s">
        <v>32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 x14ac:dyDescent="0.2">
      <c r="A39" s="1"/>
      <c r="B39" s="66" t="s">
        <v>44</v>
      </c>
      <c r="C39" s="71"/>
      <c r="D39" s="60"/>
      <c r="E39" s="60"/>
      <c r="F39" s="61"/>
      <c r="G39" s="67">
        <v>836</v>
      </c>
      <c r="H39" s="68"/>
      <c r="I39" s="69">
        <v>20</v>
      </c>
      <c r="J39" s="68"/>
      <c r="K39" s="67"/>
      <c r="L39" s="70">
        <v>45</v>
      </c>
      <c r="M39" s="67"/>
      <c r="N39" s="68"/>
      <c r="O39" s="43">
        <f>SUM(F39:N39)</f>
        <v>901</v>
      </c>
      <c r="P39" s="44">
        <f>(C39*$C$3)+(F39*$F$3)+(G39*$G$3)+(H39*$H$3)+(I39*$I$3)+(J39*$J$3)+(K39*$K$3)+(L39*$L$3)+(M39*$M$3)+(N39*$N$3)</f>
        <v>264</v>
      </c>
    </row>
    <row r="40" spans="1:16" s="30" customFormat="1" x14ac:dyDescent="0.2">
      <c r="A40" s="1"/>
      <c r="B40" s="66"/>
      <c r="C40" s="59"/>
      <c r="D40" s="60"/>
      <c r="E40" s="60"/>
      <c r="F40" s="61"/>
      <c r="G40" s="67"/>
      <c r="H40" s="68"/>
      <c r="I40" s="69"/>
      <c r="J40" s="68"/>
      <c r="K40" s="67"/>
      <c r="L40" s="70"/>
      <c r="M40" s="67"/>
      <c r="N40" s="68"/>
      <c r="O40" s="43">
        <f>SUM(F40:N40)</f>
        <v>0</v>
      </c>
      <c r="P40" s="44">
        <f>(F40*$F$3)+(G40*$G$3)+(H40*$H$3)+(I40*$I$3)+(J40*$J$3)+(K40*$K$3)+(L40*$L$3)+(M40*$M$3)+(N40*$N$3)</f>
        <v>0</v>
      </c>
    </row>
    <row r="41" spans="1:16" s="30" customFormat="1" x14ac:dyDescent="0.2">
      <c r="A41" s="1"/>
      <c r="B41" s="66"/>
      <c r="C41" s="59"/>
      <c r="D41" s="60"/>
      <c r="E41" s="60"/>
      <c r="F41" s="61"/>
      <c r="G41" s="67"/>
      <c r="H41" s="68"/>
      <c r="I41" s="69"/>
      <c r="J41" s="68"/>
      <c r="K41" s="67"/>
      <c r="L41" s="70"/>
      <c r="M41" s="67"/>
      <c r="N41" s="68"/>
      <c r="O41" s="43">
        <f>SUM(F41:N41)</f>
        <v>0</v>
      </c>
      <c r="P41" s="44">
        <f>(F41*$F$3)+(G41*$G$3)+(H41*$H$3)+(I41*$I$3)+(J41*$J$3)+(K41*$K$3)+(L41*$L$3)+(M41*$M$3)+(N41*$N$3)</f>
        <v>0</v>
      </c>
    </row>
    <row r="42" spans="1:16" ht="12" thickBot="1" x14ac:dyDescent="0.25">
      <c r="A42" s="46"/>
      <c r="B42" s="47" t="s">
        <v>21</v>
      </c>
      <c r="C42" s="47">
        <f>SUM(C39:C41)</f>
        <v>0</v>
      </c>
      <c r="D42" s="47">
        <f>SUM(D39:D41)</f>
        <v>0</v>
      </c>
      <c r="E42" s="47">
        <f>SUM(E39:E41)</f>
        <v>0</v>
      </c>
      <c r="F42" s="47">
        <f>SUM(F39:F41)</f>
        <v>0</v>
      </c>
      <c r="G42" s="47">
        <f>SUM(G39:G41)</f>
        <v>836</v>
      </c>
      <c r="H42" s="47">
        <f t="shared" ref="H42:P42" si="7">SUM(H39:H41)</f>
        <v>0</v>
      </c>
      <c r="I42" s="47">
        <f t="shared" si="7"/>
        <v>20</v>
      </c>
      <c r="J42" s="47">
        <f t="shared" si="7"/>
        <v>0</v>
      </c>
      <c r="K42" s="47">
        <f t="shared" si="7"/>
        <v>0</v>
      </c>
      <c r="L42" s="47">
        <f t="shared" si="7"/>
        <v>45</v>
      </c>
      <c r="M42" s="47">
        <f t="shared" si="7"/>
        <v>0</v>
      </c>
      <c r="N42" s="47">
        <f t="shared" si="7"/>
        <v>0</v>
      </c>
      <c r="O42" s="49">
        <f t="shared" si="7"/>
        <v>901</v>
      </c>
      <c r="P42" s="49">
        <f t="shared" si="7"/>
        <v>264</v>
      </c>
    </row>
    <row r="43" spans="1:16" x14ac:dyDescent="0.2">
      <c r="G43" s="50"/>
    </row>
    <row r="44" spans="1:16" ht="12.75" x14ac:dyDescent="0.2">
      <c r="B44" s="2"/>
      <c r="C44" s="2"/>
      <c r="D44" s="2"/>
      <c r="E44" s="2"/>
      <c r="F44" s="55"/>
      <c r="G44" s="55"/>
      <c r="H44" s="55"/>
      <c r="I44" s="55"/>
      <c r="J44" s="55"/>
      <c r="K44" s="55"/>
      <c r="L44" s="55"/>
      <c r="M44" s="55"/>
      <c r="N44" s="55"/>
      <c r="O44" s="2"/>
      <c r="P44" s="2"/>
    </row>
    <row r="45" spans="1:16" x14ac:dyDescent="0.2">
      <c r="M45" s="56" t="s">
        <v>21</v>
      </c>
      <c r="O45" s="57">
        <f>+O42+O35</f>
        <v>4280</v>
      </c>
      <c r="P45" s="58">
        <f>+P42+P35</f>
        <v>1321.7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C52" sqref="C52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95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 t="s">
        <v>48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hidden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hidden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hidden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hidden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hidden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hidden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hidden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hidden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hidden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hidden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hidden="1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8">
        <f t="shared" si="2"/>
        <v>0</v>
      </c>
      <c r="P22" s="47">
        <f t="shared" si="2"/>
        <v>0</v>
      </c>
    </row>
    <row r="23" spans="1:16" hidden="1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hidden="1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hidden="1" thickBot="1" x14ac:dyDescent="0.25">
      <c r="B25" s="33" t="s">
        <v>63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hidden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hidden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hidden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hidden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hidden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hidden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hidden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hidden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hidden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hidden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hidden="1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hidden="1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64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 t="s">
        <v>69</v>
      </c>
      <c r="C42" s="71"/>
      <c r="D42" s="60"/>
      <c r="E42" s="60"/>
      <c r="F42" s="61"/>
      <c r="G42" s="67">
        <v>13</v>
      </c>
      <c r="H42" s="68"/>
      <c r="I42" s="69"/>
      <c r="J42" s="68"/>
      <c r="K42" s="67"/>
      <c r="L42" s="70">
        <v>6</v>
      </c>
      <c r="M42" s="67"/>
      <c r="N42" s="68"/>
      <c r="O42" s="43">
        <f>SUM(F42:N42)</f>
        <v>19</v>
      </c>
      <c r="P42" s="44">
        <f>(F42*$F$3)+(G42*$G$3)+(H42*$H$3)+(I42*$I$3)+(J42*$J$3)+(K42*$K$3)+(L42*$L$3)+(M42*$M$3)+(N42*$N$3)</f>
        <v>9.25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13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6</v>
      </c>
      <c r="M44" s="51">
        <f t="shared" si="6"/>
        <v>0</v>
      </c>
      <c r="N44" s="51">
        <f t="shared" si="6"/>
        <v>0</v>
      </c>
      <c r="O44" s="52">
        <f t="shared" si="6"/>
        <v>19</v>
      </c>
      <c r="P44" s="53">
        <f t="shared" si="6"/>
        <v>9.25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19</v>
      </c>
      <c r="P48" s="58">
        <f>P44+P38+P22</f>
        <v>9.25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zoomScaleNormal="100" workbookViewId="0">
      <pane xSplit="2" ySplit="4" topLeftCell="C40" activePane="bottomRight" state="frozen"/>
      <selection pane="topRight" activeCell="C1" sqref="C1"/>
      <selection pane="bottomLeft" activeCell="A5" sqref="A5"/>
      <selection pane="bottomRight" activeCell="R33" sqref="R33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95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thickBot="1" x14ac:dyDescent="0.25">
      <c r="B6" s="33" t="s">
        <v>57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128</v>
      </c>
      <c r="C7" s="166"/>
      <c r="D7" s="160"/>
      <c r="E7" s="160"/>
      <c r="F7" s="161"/>
      <c r="G7" s="162">
        <v>49</v>
      </c>
      <c r="H7" s="163"/>
      <c r="I7" s="164"/>
      <c r="J7" s="163"/>
      <c r="K7" s="162">
        <v>3</v>
      </c>
      <c r="L7" s="165"/>
      <c r="M7" s="162">
        <v>2</v>
      </c>
      <c r="N7" s="163"/>
      <c r="O7" s="43">
        <f>SUM(F7:N7)</f>
        <v>54</v>
      </c>
      <c r="P7" s="44">
        <f>(F7*$F$3)+(G7*$G$3)+(H7*$H$3)+(I7*$I$3)+(J7*$J$3)+(K7*$K$3)+(L7*$L$3)+(M7*$M$3)+(N7*$N$3)</f>
        <v>19.25</v>
      </c>
    </row>
    <row r="8" spans="1:16" s="30" customFormat="1" x14ac:dyDescent="0.2">
      <c r="A8" s="1"/>
      <c r="B8" s="66" t="s">
        <v>129</v>
      </c>
      <c r="C8" s="166"/>
      <c r="D8" s="160"/>
      <c r="E8" s="160"/>
      <c r="F8" s="161"/>
      <c r="G8" s="162">
        <v>81</v>
      </c>
      <c r="H8" s="163"/>
      <c r="I8" s="164">
        <v>5</v>
      </c>
      <c r="J8" s="163">
        <v>5</v>
      </c>
      <c r="K8" s="162">
        <v>9</v>
      </c>
      <c r="L8" s="165"/>
      <c r="M8" s="162">
        <v>1</v>
      </c>
      <c r="N8" s="163"/>
      <c r="O8" s="43">
        <f>SUM(F8:N8)</f>
        <v>101</v>
      </c>
      <c r="P8" s="44">
        <f>(F8*$F$3)+(G8*$G$3)+(H8*$H$3)+(I8*$I$3)+(J8*$J$3)+(K8*$K$3)+(L8*$L$3)+(M8*$M$3)+(N8*$N$3)</f>
        <v>36.25</v>
      </c>
    </row>
    <row r="9" spans="1:16" s="30" customFormat="1" x14ac:dyDescent="0.2">
      <c r="A9" s="1"/>
      <c r="B9" s="66"/>
      <c r="C9" s="166"/>
      <c r="D9" s="160"/>
      <c r="E9" s="160"/>
      <c r="F9" s="161"/>
      <c r="G9" s="162"/>
      <c r="H9" s="163"/>
      <c r="I9" s="164"/>
      <c r="J9" s="163"/>
      <c r="K9" s="162"/>
      <c r="L9" s="165"/>
      <c r="M9" s="162"/>
      <c r="N9" s="163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130</v>
      </c>
      <c r="H10" s="51">
        <f t="shared" si="0"/>
        <v>0</v>
      </c>
      <c r="I10" s="51">
        <f t="shared" si="0"/>
        <v>5</v>
      </c>
      <c r="J10" s="51">
        <f t="shared" si="0"/>
        <v>5</v>
      </c>
      <c r="K10" s="51">
        <f t="shared" si="0"/>
        <v>12</v>
      </c>
      <c r="L10" s="51">
        <f t="shared" si="0"/>
        <v>0</v>
      </c>
      <c r="M10" s="51">
        <f t="shared" si="0"/>
        <v>3</v>
      </c>
      <c r="N10" s="51">
        <f t="shared" si="0"/>
        <v>0</v>
      </c>
      <c r="O10" s="52">
        <f t="shared" si="0"/>
        <v>155</v>
      </c>
      <c r="P10" s="53">
        <f t="shared" si="0"/>
        <v>55.5</v>
      </c>
    </row>
    <row r="11" spans="1:16" ht="12.75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220" t="s">
        <v>134</v>
      </c>
      <c r="C14" s="221"/>
      <c r="D14" s="222"/>
      <c r="E14" s="222"/>
      <c r="F14" s="223">
        <v>30</v>
      </c>
      <c r="G14" s="224">
        <v>24</v>
      </c>
      <c r="H14" s="225"/>
      <c r="I14" s="226"/>
      <c r="J14" s="225"/>
      <c r="K14" s="224">
        <v>6</v>
      </c>
      <c r="L14" s="227"/>
      <c r="M14" s="224">
        <v>6</v>
      </c>
      <c r="N14" s="225"/>
      <c r="O14" s="43">
        <f>SUM(C14:N14)</f>
        <v>66</v>
      </c>
      <c r="P14" s="44">
        <f>(C14*$C$3)+(F14*$F$3)+(G14*$G$3)+(H14*$H$3)+(I14*$I$3)+(J14*$J$3)+(K14*$K$3)+(L14*$L$3)+(M14*$M$3)+(N14*$N$3)</f>
        <v>27</v>
      </c>
    </row>
    <row r="15" spans="1:16" s="30" customFormat="1" x14ac:dyDescent="0.2">
      <c r="A15" s="1"/>
      <c r="B15" s="229" t="s">
        <v>135</v>
      </c>
      <c r="C15" s="228"/>
      <c r="D15" s="222"/>
      <c r="E15" s="222"/>
      <c r="F15" s="223"/>
      <c r="G15" s="224">
        <v>1</v>
      </c>
      <c r="H15" s="225"/>
      <c r="I15" s="226"/>
      <c r="J15" s="225"/>
      <c r="K15" s="224"/>
      <c r="L15" s="227"/>
      <c r="M15" s="224"/>
      <c r="N15" s="225"/>
      <c r="O15" s="43">
        <f>SUM(F15:N15)</f>
        <v>1</v>
      </c>
      <c r="P15" s="44">
        <f>(F15*$F$3)+(G15*$G$3)+(H15*$H$3)+(I15*$I$3)+(J15*$J$3)+(K15*$K$3)+(L15*$L$3)+(M15*$M$3)+(N15*$N$3)</f>
        <v>0.25</v>
      </c>
    </row>
    <row r="16" spans="1:16" s="30" customFormat="1" x14ac:dyDescent="0.2">
      <c r="A16" s="1"/>
      <c r="B16" s="229" t="s">
        <v>136</v>
      </c>
      <c r="C16" s="228"/>
      <c r="D16" s="222"/>
      <c r="E16" s="222"/>
      <c r="F16" s="223"/>
      <c r="G16" s="224">
        <v>455</v>
      </c>
      <c r="H16" s="225"/>
      <c r="I16" s="226"/>
      <c r="J16" s="225"/>
      <c r="K16" s="224">
        <v>2</v>
      </c>
      <c r="L16" s="227"/>
      <c r="M16" s="224">
        <v>1</v>
      </c>
      <c r="N16" s="225"/>
      <c r="O16" s="43">
        <f>SUM(F16:N16)</f>
        <v>458</v>
      </c>
      <c r="P16" s="44">
        <f>(F16*$F$3)+(G16*$G$3)+(H16*$H$3)+(I16*$I$3)+(J16*$J$3)+(K16*$K$3)+(L16*$L$3)+(M16*$M$3)+(N16*$N$3)</f>
        <v>117.75</v>
      </c>
    </row>
    <row r="17" spans="1:16" s="30" customFormat="1" hidden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>SUM(F17:N17)</f>
        <v>0</v>
      </c>
      <c r="P17" s="44">
        <f>(F17*$F$3)+(G17*$G$3)+(H17*$H$3)+(I17*$I$3)+(J17*$J$3)+(K17*$K$3)+(L17*$L$3)+(M17*$M$3)+(N17*$N$3)</f>
        <v>0</v>
      </c>
    </row>
    <row r="18" spans="1:16" s="30" customFormat="1" hidden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>SUM(F18:N18)</f>
        <v>0</v>
      </c>
      <c r="P18" s="44">
        <f>(F18*$F$3)+(G18*$G$3)+(H18*$H$3)+(I18*$I$3)+(J18*$J$3)+(K18*$K$3)+(L18*$L$3)+(M18*$M$3)+(N18*$N$3)</f>
        <v>0</v>
      </c>
    </row>
    <row r="19" spans="1:16" s="30" customFormat="1" x14ac:dyDescent="0.2">
      <c r="A19" s="1"/>
      <c r="B19" s="158"/>
      <c r="C19" s="166"/>
      <c r="D19" s="160"/>
      <c r="E19" s="160"/>
      <c r="F19" s="161"/>
      <c r="G19" s="162"/>
      <c r="H19" s="163"/>
      <c r="I19" s="164"/>
      <c r="J19" s="163"/>
      <c r="K19" s="162"/>
      <c r="L19" s="165"/>
      <c r="M19" s="162"/>
      <c r="N19" s="163"/>
      <c r="O19" s="43">
        <f>SUM(F19:N19)</f>
        <v>0</v>
      </c>
      <c r="P19" s="44">
        <f>(F19*$F$3)+(G19*$G$3)+(H19*$H$3)+(I19*$I$3)+(J19*$J$3)+(K19*$K$3)+(L19*$L$3)+(M19*$M$3)+(N19*$N$3)</f>
        <v>0</v>
      </c>
    </row>
    <row r="20" spans="1:16" ht="12" thickBot="1" x14ac:dyDescent="0.25">
      <c r="A20" s="46"/>
      <c r="B20" s="47" t="s">
        <v>21</v>
      </c>
      <c r="C20" s="47">
        <f t="shared" ref="C20:P20" si="1">SUM(C14:C19)</f>
        <v>0</v>
      </c>
      <c r="D20" s="47">
        <f t="shared" si="1"/>
        <v>0</v>
      </c>
      <c r="E20" s="47">
        <f t="shared" si="1"/>
        <v>0</v>
      </c>
      <c r="F20" s="47">
        <f t="shared" si="1"/>
        <v>30</v>
      </c>
      <c r="G20" s="47">
        <f t="shared" si="1"/>
        <v>480</v>
      </c>
      <c r="H20" s="47">
        <f t="shared" si="1"/>
        <v>0</v>
      </c>
      <c r="I20" s="47">
        <f t="shared" si="1"/>
        <v>0</v>
      </c>
      <c r="J20" s="47">
        <f t="shared" si="1"/>
        <v>0</v>
      </c>
      <c r="K20" s="47">
        <f t="shared" si="1"/>
        <v>8</v>
      </c>
      <c r="L20" s="47">
        <f t="shared" si="1"/>
        <v>0</v>
      </c>
      <c r="M20" s="47">
        <f t="shared" si="1"/>
        <v>7</v>
      </c>
      <c r="N20" s="47">
        <f t="shared" si="1"/>
        <v>0</v>
      </c>
      <c r="O20" s="118">
        <f t="shared" si="1"/>
        <v>525</v>
      </c>
      <c r="P20" s="47">
        <f t="shared" si="1"/>
        <v>145</v>
      </c>
    </row>
    <row r="21" spans="1:16" x14ac:dyDescent="0.2">
      <c r="B21" s="46"/>
      <c r="C21" s="46"/>
      <c r="D21" s="46"/>
      <c r="E21" s="46"/>
      <c r="F21" s="48"/>
      <c r="G21" s="48"/>
      <c r="H21" s="48"/>
      <c r="I21" s="48"/>
      <c r="J21" s="48"/>
      <c r="K21" s="48"/>
      <c r="L21" s="48"/>
      <c r="M21" s="48"/>
      <c r="N21" s="48"/>
      <c r="O21" s="46"/>
      <c r="P21" s="46"/>
    </row>
    <row r="22" spans="1:16" x14ac:dyDescent="0.2">
      <c r="B22" s="13"/>
      <c r="C22" s="13"/>
      <c r="D22" s="13"/>
      <c r="E22" s="13"/>
      <c r="F22" s="31"/>
      <c r="G22" s="31"/>
      <c r="H22" s="31"/>
      <c r="I22" s="31"/>
      <c r="J22" s="31"/>
      <c r="K22" s="31"/>
      <c r="L22" s="31"/>
      <c r="M22" s="31"/>
      <c r="N22" s="31"/>
      <c r="O22" s="13"/>
      <c r="P22" s="13"/>
    </row>
    <row r="23" spans="1:16" ht="12" thickBot="1" x14ac:dyDescent="0.25">
      <c r="B23" s="33" t="s">
        <v>22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1:16" s="199" customFormat="1" x14ac:dyDescent="0.2">
      <c r="A24" s="198"/>
      <c r="B24" s="66" t="s">
        <v>119</v>
      </c>
      <c r="C24" s="205"/>
      <c r="D24" s="200"/>
      <c r="E24" s="200"/>
      <c r="F24" s="61"/>
      <c r="G24" s="201">
        <v>330</v>
      </c>
      <c r="H24" s="202"/>
      <c r="I24" s="69"/>
      <c r="J24" s="202"/>
      <c r="K24" s="201"/>
      <c r="L24" s="70"/>
      <c r="M24" s="201"/>
      <c r="N24" s="202"/>
      <c r="O24" s="203">
        <f t="shared" ref="O24:O32" si="2">SUM(F24:N24)</f>
        <v>330</v>
      </c>
      <c r="P24" s="204">
        <f>(C24*$C$3)+(F24*$F$3)+(G24*$G$3)+(H24*$H$3)+(I24*$I$3)+(J24*$J$3)+(K24*$K$3)+(L24*$L$3)+(M24*$M$3)+(N24*$N$3)</f>
        <v>82.5</v>
      </c>
    </row>
    <row r="25" spans="1:16" s="199" customFormat="1" x14ac:dyDescent="0.2">
      <c r="A25" s="198"/>
      <c r="B25" s="66" t="s">
        <v>120</v>
      </c>
      <c r="C25" s="205"/>
      <c r="D25" s="200"/>
      <c r="E25" s="200"/>
      <c r="F25" s="61"/>
      <c r="G25" s="201"/>
      <c r="H25" s="202"/>
      <c r="I25" s="69"/>
      <c r="J25" s="202"/>
      <c r="K25" s="201"/>
      <c r="L25" s="70"/>
      <c r="M25" s="201"/>
      <c r="N25" s="202">
        <v>40</v>
      </c>
      <c r="O25" s="203">
        <f t="shared" si="2"/>
        <v>40</v>
      </c>
      <c r="P25" s="204">
        <f t="shared" ref="P25:P32" si="3">(F25*$F$3)+(G25*$G$3)+(H25*$H$3)+(I25*$I$3)+(J25*$J$3)+(K25*$K$3)+(L25*$L$3)+(M25*$M$3)+(N25*$N$3)</f>
        <v>80</v>
      </c>
    </row>
    <row r="26" spans="1:16" s="199" customFormat="1" x14ac:dyDescent="0.2">
      <c r="A26" s="198"/>
      <c r="B26" s="66" t="s">
        <v>121</v>
      </c>
      <c r="C26" s="205"/>
      <c r="D26" s="200"/>
      <c r="E26" s="200"/>
      <c r="F26" s="61"/>
      <c r="G26" s="201">
        <v>285</v>
      </c>
      <c r="H26" s="202"/>
      <c r="I26" s="69"/>
      <c r="J26" s="202"/>
      <c r="K26" s="201"/>
      <c r="L26" s="70"/>
      <c r="M26" s="201"/>
      <c r="N26" s="202"/>
      <c r="O26" s="203">
        <f t="shared" si="2"/>
        <v>285</v>
      </c>
      <c r="P26" s="204">
        <f t="shared" si="3"/>
        <v>71.25</v>
      </c>
    </row>
    <row r="27" spans="1:16" s="199" customFormat="1" x14ac:dyDescent="0.2">
      <c r="A27" s="198"/>
      <c r="B27" s="66" t="s">
        <v>122</v>
      </c>
      <c r="C27" s="205"/>
      <c r="D27" s="200"/>
      <c r="E27" s="200"/>
      <c r="F27" s="61"/>
      <c r="G27" s="201"/>
      <c r="H27" s="202"/>
      <c r="I27" s="69"/>
      <c r="J27" s="202"/>
      <c r="K27" s="201"/>
      <c r="L27" s="70"/>
      <c r="M27" s="201"/>
      <c r="N27" s="202">
        <v>16</v>
      </c>
      <c r="O27" s="203">
        <f t="shared" si="2"/>
        <v>16</v>
      </c>
      <c r="P27" s="204">
        <f t="shared" si="3"/>
        <v>32</v>
      </c>
    </row>
    <row r="28" spans="1:16" s="199" customFormat="1" x14ac:dyDescent="0.2">
      <c r="A28" s="198"/>
      <c r="B28" s="66" t="s">
        <v>123</v>
      </c>
      <c r="C28" s="205"/>
      <c r="D28" s="200"/>
      <c r="E28" s="200"/>
      <c r="F28" s="61">
        <v>5</v>
      </c>
      <c r="G28" s="201">
        <v>18</v>
      </c>
      <c r="H28" s="202"/>
      <c r="I28" s="69">
        <v>8</v>
      </c>
      <c r="J28" s="202"/>
      <c r="K28" s="201">
        <v>2</v>
      </c>
      <c r="L28" s="70">
        <v>1</v>
      </c>
      <c r="M28" s="201"/>
      <c r="N28" s="202">
        <v>5</v>
      </c>
      <c r="O28" s="203">
        <f t="shared" si="2"/>
        <v>39</v>
      </c>
      <c r="P28" s="204">
        <f t="shared" si="3"/>
        <v>22</v>
      </c>
    </row>
    <row r="29" spans="1:16" s="199" customFormat="1" x14ac:dyDescent="0.2">
      <c r="A29" s="198"/>
      <c r="B29" s="66" t="s">
        <v>124</v>
      </c>
      <c r="C29" s="205"/>
      <c r="D29" s="200"/>
      <c r="E29" s="200"/>
      <c r="F29" s="61"/>
      <c r="G29" s="201"/>
      <c r="H29" s="202"/>
      <c r="I29" s="69">
        <v>40</v>
      </c>
      <c r="J29" s="202"/>
      <c r="K29" s="201"/>
      <c r="L29" s="70"/>
      <c r="M29" s="201"/>
      <c r="N29" s="202"/>
      <c r="O29" s="203">
        <f t="shared" si="2"/>
        <v>40</v>
      </c>
      <c r="P29" s="204">
        <f t="shared" si="3"/>
        <v>20</v>
      </c>
    </row>
    <row r="30" spans="1:16" s="199" customFormat="1" x14ac:dyDescent="0.2">
      <c r="A30" s="198"/>
      <c r="B30" s="66" t="s">
        <v>125</v>
      </c>
      <c r="C30" s="205"/>
      <c r="D30" s="200"/>
      <c r="E30" s="200"/>
      <c r="F30" s="61"/>
      <c r="G30" s="201"/>
      <c r="H30" s="202"/>
      <c r="I30" s="69"/>
      <c r="J30" s="202"/>
      <c r="K30" s="201">
        <v>2</v>
      </c>
      <c r="L30" s="70"/>
      <c r="M30" s="201"/>
      <c r="N30" s="202">
        <v>4</v>
      </c>
      <c r="O30" s="203">
        <f t="shared" si="2"/>
        <v>6</v>
      </c>
      <c r="P30" s="204">
        <f t="shared" si="3"/>
        <v>10</v>
      </c>
    </row>
    <row r="31" spans="1:16" s="199" customFormat="1" x14ac:dyDescent="0.2">
      <c r="A31" s="198"/>
      <c r="B31" s="66" t="s">
        <v>126</v>
      </c>
      <c r="C31" s="205"/>
      <c r="D31" s="200"/>
      <c r="E31" s="200"/>
      <c r="F31" s="61"/>
      <c r="G31" s="201">
        <v>9</v>
      </c>
      <c r="H31" s="202">
        <v>2</v>
      </c>
      <c r="I31" s="69"/>
      <c r="J31" s="202"/>
      <c r="K31" s="201"/>
      <c r="L31" s="70"/>
      <c r="M31" s="201"/>
      <c r="N31" s="202">
        <v>3</v>
      </c>
      <c r="O31" s="203">
        <f t="shared" si="2"/>
        <v>14</v>
      </c>
      <c r="P31" s="204">
        <f t="shared" si="3"/>
        <v>8.75</v>
      </c>
    </row>
    <row r="32" spans="1:16" s="199" customFormat="1" x14ac:dyDescent="0.2">
      <c r="A32" s="198"/>
      <c r="B32" s="66" t="s">
        <v>127</v>
      </c>
      <c r="C32" s="205"/>
      <c r="D32" s="200"/>
      <c r="E32" s="200"/>
      <c r="F32" s="61"/>
      <c r="G32" s="201"/>
      <c r="H32" s="202"/>
      <c r="I32" s="69"/>
      <c r="J32" s="202"/>
      <c r="K32" s="201"/>
      <c r="L32" s="70"/>
      <c r="M32" s="201"/>
      <c r="N32" s="202">
        <v>4</v>
      </c>
      <c r="O32" s="203">
        <f t="shared" si="2"/>
        <v>4</v>
      </c>
      <c r="P32" s="204">
        <f t="shared" si="3"/>
        <v>8</v>
      </c>
    </row>
    <row r="33" spans="1:16" s="199" customFormat="1" x14ac:dyDescent="0.2">
      <c r="A33" s="198"/>
      <c r="B33" s="66"/>
      <c r="C33" s="205"/>
      <c r="D33" s="200"/>
      <c r="E33" s="200"/>
      <c r="F33" s="61"/>
      <c r="G33" s="201"/>
      <c r="H33" s="202"/>
      <c r="I33" s="69"/>
      <c r="J33" s="202"/>
      <c r="K33" s="201"/>
      <c r="L33" s="70"/>
      <c r="M33" s="201"/>
      <c r="N33" s="202"/>
      <c r="O33" s="203">
        <f>SUM(F33:N33)</f>
        <v>0</v>
      </c>
      <c r="P33" s="204">
        <f>(F33*$F$3)+(G33*$G$3)+(H33*$H$3)+(I33*$I$3)+(J33*$J$3)+(K33*$K$3)+(L33*$L$3)+(M33*$M$3)+(N33*$N$3)</f>
        <v>0</v>
      </c>
    </row>
    <row r="34" spans="1:16" ht="12" thickBot="1" x14ac:dyDescent="0.25">
      <c r="A34" s="46"/>
      <c r="B34" s="47" t="s">
        <v>21</v>
      </c>
      <c r="C34" s="47">
        <f t="shared" ref="C34:P34" si="4">SUM(C24:C33)</f>
        <v>0</v>
      </c>
      <c r="D34" s="47">
        <f t="shared" si="4"/>
        <v>0</v>
      </c>
      <c r="E34" s="47">
        <f t="shared" si="4"/>
        <v>0</v>
      </c>
      <c r="F34" s="133">
        <f t="shared" si="4"/>
        <v>5</v>
      </c>
      <c r="G34" s="47">
        <f t="shared" si="4"/>
        <v>642</v>
      </c>
      <c r="H34" s="47">
        <f t="shared" si="4"/>
        <v>2</v>
      </c>
      <c r="I34" s="133">
        <f t="shared" si="4"/>
        <v>48</v>
      </c>
      <c r="J34" s="133">
        <f t="shared" si="4"/>
        <v>0</v>
      </c>
      <c r="K34" s="133">
        <f t="shared" si="4"/>
        <v>4</v>
      </c>
      <c r="L34" s="133">
        <f t="shared" si="4"/>
        <v>1</v>
      </c>
      <c r="M34" s="47">
        <f t="shared" si="4"/>
        <v>0</v>
      </c>
      <c r="N34" s="47">
        <f t="shared" si="4"/>
        <v>72</v>
      </c>
      <c r="O34" s="49">
        <f t="shared" si="4"/>
        <v>774</v>
      </c>
      <c r="P34" s="49">
        <f t="shared" si="4"/>
        <v>334.5</v>
      </c>
    </row>
    <row r="35" spans="1:16" x14ac:dyDescent="0.2">
      <c r="G35" s="50"/>
    </row>
    <row r="36" spans="1:16" ht="12" thickBot="1" x14ac:dyDescent="0.25">
      <c r="B36" s="33" t="s">
        <v>38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s="30" customFormat="1" x14ac:dyDescent="0.2">
      <c r="A37" s="136"/>
      <c r="B37" s="80" t="s">
        <v>96</v>
      </c>
      <c r="C37" s="72"/>
      <c r="D37" s="60"/>
      <c r="E37" s="60"/>
      <c r="F37" s="61"/>
      <c r="G37" s="61">
        <v>120</v>
      </c>
      <c r="H37" s="68"/>
      <c r="I37" s="69">
        <v>15</v>
      </c>
      <c r="J37" s="68"/>
      <c r="K37" s="69"/>
      <c r="L37" s="70">
        <v>2</v>
      </c>
      <c r="M37" s="67"/>
      <c r="N37" s="68">
        <v>15</v>
      </c>
      <c r="O37" s="134">
        <f t="shared" ref="O37:O49" si="5">SUM(F37:N37)</f>
        <v>152</v>
      </c>
      <c r="P37" s="44">
        <f t="shared" ref="P37:P49" si="6">(F37*$F$3)+(G37*$G$3)+(H37*$H$3)+(I37*$I$3)+(J37*$J$3)+(K37*$K$3)+(L37*$L$3)+(M37*$M$3)+(N37*$N$3)</f>
        <v>69.5</v>
      </c>
    </row>
    <row r="38" spans="1:16" s="30" customFormat="1" x14ac:dyDescent="0.2">
      <c r="A38" s="136"/>
      <c r="B38" s="80" t="s">
        <v>97</v>
      </c>
      <c r="C38" s="72"/>
      <c r="D38" s="60"/>
      <c r="E38" s="60"/>
      <c r="F38" s="61"/>
      <c r="G38" s="61">
        <v>36</v>
      </c>
      <c r="H38" s="68"/>
      <c r="I38" s="69">
        <v>11</v>
      </c>
      <c r="J38" s="68"/>
      <c r="K38" s="139"/>
      <c r="L38" s="70">
        <v>3</v>
      </c>
      <c r="M38" s="67"/>
      <c r="N38" s="68">
        <v>1</v>
      </c>
      <c r="O38" s="134">
        <f t="shared" ref="O38:O44" si="7">SUM(F38:N38)</f>
        <v>51</v>
      </c>
      <c r="P38" s="44">
        <f t="shared" ref="P38:P44" si="8">(F38*$F$3)+(G38*$G$3)+(H38*$H$3)+(I38*$I$3)+(J38*$J$3)+(K38*$K$3)+(L38*$L$3)+(M38*$M$3)+(N38*$N$3)</f>
        <v>19.5</v>
      </c>
    </row>
    <row r="39" spans="1:16" s="30" customFormat="1" x14ac:dyDescent="0.2">
      <c r="A39" s="136"/>
      <c r="B39" s="80" t="s">
        <v>98</v>
      </c>
      <c r="C39" s="72"/>
      <c r="D39" s="60"/>
      <c r="E39" s="60"/>
      <c r="F39" s="61"/>
      <c r="G39" s="61">
        <v>7</v>
      </c>
      <c r="H39" s="68"/>
      <c r="I39" s="69"/>
      <c r="J39" s="68"/>
      <c r="K39" s="69"/>
      <c r="L39" s="70"/>
      <c r="M39" s="67"/>
      <c r="N39" s="68"/>
      <c r="O39" s="134">
        <f t="shared" si="7"/>
        <v>7</v>
      </c>
      <c r="P39" s="44">
        <f t="shared" si="8"/>
        <v>1.75</v>
      </c>
    </row>
    <row r="40" spans="1:16" s="30" customFormat="1" x14ac:dyDescent="0.2">
      <c r="A40" s="136"/>
      <c r="B40" s="80" t="s">
        <v>99</v>
      </c>
      <c r="C40" s="72"/>
      <c r="D40" s="60"/>
      <c r="E40" s="60"/>
      <c r="F40" s="61"/>
      <c r="G40" s="61">
        <v>7</v>
      </c>
      <c r="H40" s="68"/>
      <c r="I40" s="69"/>
      <c r="J40" s="68"/>
      <c r="K40" s="139"/>
      <c r="L40" s="70"/>
      <c r="M40" s="67"/>
      <c r="N40" s="68"/>
      <c r="O40" s="134">
        <f t="shared" si="7"/>
        <v>7</v>
      </c>
      <c r="P40" s="44">
        <f t="shared" si="8"/>
        <v>1.75</v>
      </c>
    </row>
    <row r="41" spans="1:16" s="30" customFormat="1" x14ac:dyDescent="0.2">
      <c r="A41" s="136"/>
      <c r="B41" s="80" t="s">
        <v>100</v>
      </c>
      <c r="C41" s="72"/>
      <c r="D41" s="60"/>
      <c r="E41" s="60"/>
      <c r="F41" s="61"/>
      <c r="G41" s="61">
        <v>7</v>
      </c>
      <c r="H41" s="68"/>
      <c r="I41" s="69"/>
      <c r="J41" s="68"/>
      <c r="K41" s="69"/>
      <c r="L41" s="70"/>
      <c r="M41" s="67"/>
      <c r="N41" s="68"/>
      <c r="O41" s="134">
        <f t="shared" ref="O41:O43" si="9">SUM(F41:N41)</f>
        <v>7</v>
      </c>
      <c r="P41" s="44">
        <f t="shared" ref="P41:P43" si="10">(F41*$F$3)+(G41*$G$3)+(H41*$H$3)+(I41*$I$3)+(J41*$J$3)+(K41*$K$3)+(L41*$L$3)+(M41*$M$3)+(N41*$N$3)</f>
        <v>1.75</v>
      </c>
    </row>
    <row r="42" spans="1:16" s="30" customFormat="1" x14ac:dyDescent="0.2">
      <c r="A42" s="136"/>
      <c r="B42" s="80" t="s">
        <v>101</v>
      </c>
      <c r="C42" s="72"/>
      <c r="D42" s="60"/>
      <c r="E42" s="60"/>
      <c r="F42" s="61"/>
      <c r="G42" s="61">
        <v>40</v>
      </c>
      <c r="H42" s="68"/>
      <c r="I42" s="69"/>
      <c r="J42" s="68"/>
      <c r="K42" s="139"/>
      <c r="L42" s="70"/>
      <c r="M42" s="67"/>
      <c r="N42" s="68"/>
      <c r="O42" s="134">
        <f t="shared" si="9"/>
        <v>40</v>
      </c>
      <c r="P42" s="44">
        <f t="shared" si="10"/>
        <v>10</v>
      </c>
    </row>
    <row r="43" spans="1:16" s="30" customFormat="1" x14ac:dyDescent="0.2">
      <c r="A43" s="136"/>
      <c r="B43" s="80" t="s">
        <v>102</v>
      </c>
      <c r="C43" s="72"/>
      <c r="D43" s="60"/>
      <c r="E43" s="60"/>
      <c r="F43" s="61"/>
      <c r="G43" s="61">
        <v>18</v>
      </c>
      <c r="H43" s="68"/>
      <c r="I43" s="69"/>
      <c r="J43" s="68"/>
      <c r="K43" s="69">
        <v>1</v>
      </c>
      <c r="L43" s="70"/>
      <c r="M43" s="67"/>
      <c r="N43" s="68"/>
      <c r="O43" s="134">
        <f t="shared" si="9"/>
        <v>19</v>
      </c>
      <c r="P43" s="44">
        <f t="shared" si="10"/>
        <v>5.5</v>
      </c>
    </row>
    <row r="44" spans="1:16" s="30" customFormat="1" x14ac:dyDescent="0.2">
      <c r="A44" s="136"/>
      <c r="B44" s="80" t="s">
        <v>103</v>
      </c>
      <c r="C44" s="72"/>
      <c r="D44" s="60"/>
      <c r="E44" s="60"/>
      <c r="F44" s="61"/>
      <c r="G44" s="61"/>
      <c r="H44" s="68"/>
      <c r="I44" s="69">
        <v>1</v>
      </c>
      <c r="J44" s="68"/>
      <c r="K44" s="139"/>
      <c r="L44" s="70"/>
      <c r="M44" s="67"/>
      <c r="N44" s="68"/>
      <c r="O44" s="134">
        <f t="shared" si="7"/>
        <v>1</v>
      </c>
      <c r="P44" s="44">
        <f t="shared" si="8"/>
        <v>0.5</v>
      </c>
    </row>
    <row r="45" spans="1:16" s="30" customFormat="1" x14ac:dyDescent="0.2">
      <c r="A45" s="136"/>
      <c r="B45" s="80" t="s">
        <v>104</v>
      </c>
      <c r="C45" s="72"/>
      <c r="D45" s="60"/>
      <c r="E45" s="60"/>
      <c r="F45" s="61"/>
      <c r="G45" s="61">
        <v>6</v>
      </c>
      <c r="H45" s="68"/>
      <c r="I45" s="69">
        <v>1</v>
      </c>
      <c r="J45" s="68"/>
      <c r="K45" s="69"/>
      <c r="L45" s="70"/>
      <c r="M45" s="67"/>
      <c r="N45" s="68"/>
      <c r="O45" s="134">
        <f t="shared" si="5"/>
        <v>7</v>
      </c>
      <c r="P45" s="44">
        <f t="shared" si="6"/>
        <v>2</v>
      </c>
    </row>
    <row r="46" spans="1:16" s="30" customFormat="1" x14ac:dyDescent="0.2">
      <c r="A46" s="136"/>
      <c r="B46" s="80" t="s">
        <v>105</v>
      </c>
      <c r="C46" s="72"/>
      <c r="D46" s="60"/>
      <c r="E46" s="60"/>
      <c r="F46" s="61"/>
      <c r="G46" s="61">
        <v>7</v>
      </c>
      <c r="H46" s="68"/>
      <c r="I46" s="69"/>
      <c r="J46" s="68"/>
      <c r="K46" s="139"/>
      <c r="L46" s="70"/>
      <c r="M46" s="67"/>
      <c r="N46" s="68"/>
      <c r="O46" s="134">
        <f t="shared" si="5"/>
        <v>7</v>
      </c>
      <c r="P46" s="44">
        <f t="shared" si="6"/>
        <v>1.75</v>
      </c>
    </row>
    <row r="47" spans="1:16" s="30" customFormat="1" x14ac:dyDescent="0.2">
      <c r="A47" s="136"/>
      <c r="B47" s="80" t="s">
        <v>106</v>
      </c>
      <c r="C47" s="72"/>
      <c r="D47" s="60"/>
      <c r="E47" s="60"/>
      <c r="F47" s="61"/>
      <c r="G47" s="61">
        <v>3</v>
      </c>
      <c r="H47" s="68"/>
      <c r="I47" s="69">
        <v>2</v>
      </c>
      <c r="J47" s="68">
        <v>2</v>
      </c>
      <c r="K47" s="69"/>
      <c r="L47" s="70"/>
      <c r="M47" s="67"/>
      <c r="N47" s="68">
        <v>1</v>
      </c>
      <c r="O47" s="134">
        <f t="shared" si="5"/>
        <v>8</v>
      </c>
      <c r="P47" s="44">
        <f t="shared" si="6"/>
        <v>4.75</v>
      </c>
    </row>
    <row r="48" spans="1:16" s="30" customFormat="1" x14ac:dyDescent="0.2">
      <c r="A48" s="136"/>
      <c r="B48" s="80" t="s">
        <v>107</v>
      </c>
      <c r="C48" s="72"/>
      <c r="D48" s="60"/>
      <c r="E48" s="60"/>
      <c r="F48" s="61">
        <v>536</v>
      </c>
      <c r="G48" s="61"/>
      <c r="H48" s="68"/>
      <c r="I48" s="69"/>
      <c r="J48" s="68"/>
      <c r="K48" s="139"/>
      <c r="L48" s="70"/>
      <c r="M48" s="67"/>
      <c r="N48" s="68"/>
      <c r="O48" s="134">
        <f t="shared" si="5"/>
        <v>536</v>
      </c>
      <c r="P48" s="44">
        <f t="shared" si="6"/>
        <v>53.6</v>
      </c>
    </row>
    <row r="49" spans="1:16" s="30" customFormat="1" ht="12.75" customHeight="1" x14ac:dyDescent="0.2">
      <c r="A49" s="136"/>
      <c r="B49" s="80"/>
      <c r="C49" s="72"/>
      <c r="D49" s="60"/>
      <c r="E49" s="60"/>
      <c r="F49" s="61"/>
      <c r="G49" s="61"/>
      <c r="H49" s="68"/>
      <c r="I49" s="69"/>
      <c r="J49" s="68"/>
      <c r="K49" s="69"/>
      <c r="L49" s="70"/>
      <c r="M49" s="67"/>
      <c r="N49" s="68"/>
      <c r="O49" s="135">
        <f t="shared" si="5"/>
        <v>0</v>
      </c>
      <c r="P49" s="44">
        <f t="shared" si="6"/>
        <v>0</v>
      </c>
    </row>
    <row r="50" spans="1:16" ht="12" thickBot="1" x14ac:dyDescent="0.25">
      <c r="A50" s="46"/>
      <c r="B50" s="47" t="s">
        <v>21</v>
      </c>
      <c r="C50" s="47">
        <f t="shared" ref="C50:P50" si="11">SUM(C37:C49)</f>
        <v>0</v>
      </c>
      <c r="D50" s="47">
        <f t="shared" si="11"/>
        <v>0</v>
      </c>
      <c r="E50" s="47">
        <f t="shared" si="11"/>
        <v>0</v>
      </c>
      <c r="F50" s="47">
        <f t="shared" si="11"/>
        <v>536</v>
      </c>
      <c r="G50" s="137">
        <f t="shared" si="11"/>
        <v>251</v>
      </c>
      <c r="H50" s="137">
        <f t="shared" si="11"/>
        <v>0</v>
      </c>
      <c r="I50" s="51">
        <f t="shared" si="11"/>
        <v>30</v>
      </c>
      <c r="J50" s="51">
        <f t="shared" si="11"/>
        <v>2</v>
      </c>
      <c r="K50" s="51">
        <f t="shared" si="11"/>
        <v>1</v>
      </c>
      <c r="L50" s="51">
        <f t="shared" si="11"/>
        <v>5</v>
      </c>
      <c r="M50" s="51">
        <f t="shared" si="11"/>
        <v>0</v>
      </c>
      <c r="N50" s="51">
        <f t="shared" si="11"/>
        <v>17</v>
      </c>
      <c r="O50" s="52">
        <f t="shared" si="11"/>
        <v>842</v>
      </c>
      <c r="P50" s="53">
        <f t="shared" si="11"/>
        <v>172.35</v>
      </c>
    </row>
    <row r="51" spans="1:16" x14ac:dyDescent="0.2">
      <c r="A51" s="46"/>
      <c r="B51" s="62"/>
      <c r="C51" s="62"/>
      <c r="D51" s="62"/>
      <c r="E51" s="62"/>
      <c r="F51" s="62"/>
      <c r="G51" s="63"/>
      <c r="H51" s="63"/>
      <c r="I51" s="63"/>
      <c r="J51" s="63"/>
      <c r="K51" s="63"/>
      <c r="L51" s="63"/>
      <c r="M51" s="63"/>
      <c r="N51" s="63"/>
      <c r="O51" s="64"/>
      <c r="P51" s="65"/>
    </row>
    <row r="52" spans="1:16" hidden="1" x14ac:dyDescent="0.2">
      <c r="A52" s="46"/>
      <c r="B52" s="62"/>
      <c r="C52" s="62"/>
      <c r="D52" s="62"/>
      <c r="E52" s="62"/>
      <c r="F52" s="62"/>
      <c r="G52" s="63"/>
      <c r="H52" s="63"/>
      <c r="I52" s="63"/>
      <c r="J52" s="63"/>
      <c r="K52" s="63"/>
      <c r="L52" s="63"/>
      <c r="M52" s="63"/>
      <c r="N52" s="63"/>
      <c r="O52" s="64"/>
      <c r="P52" s="65"/>
    </row>
    <row r="53" spans="1:16" ht="12" hidden="1" thickBot="1" x14ac:dyDescent="0.25">
      <c r="B53" s="33" t="s">
        <v>23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30" customFormat="1" hidden="1" x14ac:dyDescent="0.2">
      <c r="A54" s="1"/>
      <c r="B54" s="66"/>
      <c r="C54" s="71"/>
      <c r="D54" s="60"/>
      <c r="E54" s="60"/>
      <c r="F54" s="61"/>
      <c r="G54" s="67"/>
      <c r="H54" s="68"/>
      <c r="I54" s="69"/>
      <c r="J54" s="68"/>
      <c r="K54" s="67"/>
      <c r="L54" s="70"/>
      <c r="M54" s="67"/>
      <c r="N54" s="68"/>
      <c r="O54" s="43">
        <f>SUM(F54:N54)</f>
        <v>0</v>
      </c>
      <c r="P54" s="44">
        <f>(F54*$F$3)+(G54*$G$3)+(H54*$H$3)+(I54*$I$3)+(J54*$J$3)+(K54*$K$3)+(L54*$L$3)+(M54*$M$3)+(N54*$N$3)</f>
        <v>0</v>
      </c>
    </row>
    <row r="55" spans="1:16" s="30" customFormat="1" ht="11.25" hidden="1" customHeight="1" x14ac:dyDescent="0.2">
      <c r="A55" s="1"/>
      <c r="B55" s="66"/>
      <c r="C55" s="59"/>
      <c r="D55" s="60"/>
      <c r="E55" s="60"/>
      <c r="F55" s="61"/>
      <c r="G55" s="67"/>
      <c r="H55" s="68"/>
      <c r="I55" s="69"/>
      <c r="J55" s="68"/>
      <c r="K55" s="67"/>
      <c r="L55" s="70"/>
      <c r="M55" s="67"/>
      <c r="N55" s="68"/>
      <c r="O55" s="43">
        <f>SUM(F55:N55)</f>
        <v>0</v>
      </c>
      <c r="P55" s="44">
        <f>(F55*$F$3)+(G55*$G$3)+(H55*$H$3)+(I55*$I$3)+(J55*$J$3)+(K55*$K$3)+(L55*$L$3)+(M55*$M$3)+(N55*$N$3)</f>
        <v>0</v>
      </c>
    </row>
    <row r="56" spans="1:16" ht="12" hidden="1" thickBot="1" x14ac:dyDescent="0.25">
      <c r="A56" s="46"/>
      <c r="B56" s="47" t="s">
        <v>21</v>
      </c>
      <c r="C56" s="47">
        <f t="shared" ref="C56:P56" si="12">SUM(C54:C55)</f>
        <v>0</v>
      </c>
      <c r="D56" s="47">
        <f t="shared" si="12"/>
        <v>0</v>
      </c>
      <c r="E56" s="47">
        <f t="shared" si="12"/>
        <v>0</v>
      </c>
      <c r="F56" s="47">
        <f t="shared" si="12"/>
        <v>0</v>
      </c>
      <c r="G56" s="51">
        <f t="shared" si="12"/>
        <v>0</v>
      </c>
      <c r="H56" s="51">
        <f t="shared" si="12"/>
        <v>0</v>
      </c>
      <c r="I56" s="51">
        <f t="shared" si="12"/>
        <v>0</v>
      </c>
      <c r="J56" s="51">
        <f t="shared" si="12"/>
        <v>0</v>
      </c>
      <c r="K56" s="51">
        <f t="shared" si="12"/>
        <v>0</v>
      </c>
      <c r="L56" s="51">
        <f t="shared" si="12"/>
        <v>0</v>
      </c>
      <c r="M56" s="51">
        <f t="shared" si="12"/>
        <v>0</v>
      </c>
      <c r="N56" s="51">
        <f t="shared" si="12"/>
        <v>0</v>
      </c>
      <c r="O56" s="52">
        <f t="shared" si="12"/>
        <v>0</v>
      </c>
      <c r="P56" s="53">
        <f t="shared" si="12"/>
        <v>0</v>
      </c>
    </row>
    <row r="57" spans="1:16" hidden="1" x14ac:dyDescent="0.2">
      <c r="A57" s="46"/>
      <c r="B57" s="62"/>
      <c r="C57" s="62"/>
      <c r="D57" s="62"/>
      <c r="E57" s="62"/>
      <c r="F57" s="62"/>
      <c r="G57" s="63"/>
      <c r="H57" s="63"/>
      <c r="I57" s="63"/>
      <c r="J57" s="63"/>
      <c r="K57" s="63"/>
      <c r="L57" s="63"/>
      <c r="M57" s="63"/>
      <c r="N57" s="63"/>
      <c r="O57" s="64"/>
      <c r="P57" s="65"/>
    </row>
    <row r="58" spans="1:16" x14ac:dyDescent="0.2">
      <c r="A58" s="46"/>
      <c r="B58" s="62"/>
      <c r="C58" s="62"/>
      <c r="D58" s="62"/>
      <c r="E58" s="62"/>
      <c r="F58" s="62"/>
      <c r="G58" s="63"/>
      <c r="H58" s="63"/>
      <c r="I58" s="63"/>
      <c r="J58" s="63"/>
      <c r="K58" s="63"/>
      <c r="L58" s="63"/>
      <c r="M58" s="63"/>
      <c r="N58" s="63"/>
      <c r="O58" s="64"/>
      <c r="P58" s="65"/>
    </row>
    <row r="59" spans="1:16" ht="12" thickBot="1" x14ac:dyDescent="0.25">
      <c r="B59" s="33" t="s">
        <v>30</v>
      </c>
      <c r="C59" s="33"/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5"/>
      <c r="P59" s="35"/>
    </row>
    <row r="60" spans="1:16" s="30" customFormat="1" ht="11.25" customHeight="1" x14ac:dyDescent="0.2">
      <c r="A60" s="1"/>
      <c r="B60" s="66" t="s">
        <v>43</v>
      </c>
      <c r="C60" s="79"/>
      <c r="D60" s="73"/>
      <c r="E60" s="73"/>
      <c r="F60" s="74"/>
      <c r="G60" s="186">
        <v>186</v>
      </c>
      <c r="H60" s="187"/>
      <c r="I60" s="188">
        <v>3</v>
      </c>
      <c r="J60" s="187">
        <v>2</v>
      </c>
      <c r="K60" s="186"/>
      <c r="L60" s="189">
        <v>2</v>
      </c>
      <c r="M60" s="186"/>
      <c r="N60" s="187"/>
      <c r="O60" s="43">
        <f>SUM(F60:N60)</f>
        <v>193</v>
      </c>
      <c r="P60" s="44">
        <f>(F60*$F$3)+(G60*$G$3)+(H60*$H$3)+(I60*$I$3)+(J60*$J$3)+(K60*$K$3)+(L60*$L$3)+(M60*$M$3)+(N60*$N$3)</f>
        <v>51</v>
      </c>
    </row>
    <row r="61" spans="1:16" s="30" customFormat="1" ht="11.25" customHeight="1" x14ac:dyDescent="0.2">
      <c r="A61" s="1"/>
      <c r="B61" s="36"/>
      <c r="C61" s="45"/>
      <c r="D61" s="37"/>
      <c r="E61" s="37"/>
      <c r="F61" s="38"/>
      <c r="G61" s="39"/>
      <c r="H61" s="40"/>
      <c r="I61" s="41"/>
      <c r="J61" s="40"/>
      <c r="K61" s="39"/>
      <c r="L61" s="42"/>
      <c r="M61" s="39"/>
      <c r="N61" s="40"/>
      <c r="O61" s="43">
        <f>SUM(F61:N61)</f>
        <v>0</v>
      </c>
      <c r="P61" s="44">
        <f>(F61*$F$3)+(G61*$G$3)+(H61*$H$3)+(I61*$I$3)+(J61*$J$3)+(K61*$K$3)+(L61*$L$3)+(M61*$M$3)+(N61*$N$3)</f>
        <v>0</v>
      </c>
    </row>
    <row r="62" spans="1:16" ht="12" thickBot="1" x14ac:dyDescent="0.25">
      <c r="A62" s="46"/>
      <c r="B62" s="47" t="s">
        <v>21</v>
      </c>
      <c r="C62" s="47">
        <f t="shared" ref="C62:P62" si="13">SUM(C60:C61)</f>
        <v>0</v>
      </c>
      <c r="D62" s="47">
        <f t="shared" si="13"/>
        <v>0</v>
      </c>
      <c r="E62" s="47">
        <f t="shared" si="13"/>
        <v>0</v>
      </c>
      <c r="F62" s="47">
        <f t="shared" si="13"/>
        <v>0</v>
      </c>
      <c r="G62" s="51">
        <f t="shared" si="13"/>
        <v>186</v>
      </c>
      <c r="H62" s="51">
        <f t="shared" si="13"/>
        <v>0</v>
      </c>
      <c r="I62" s="51">
        <f t="shared" si="13"/>
        <v>3</v>
      </c>
      <c r="J62" s="51">
        <f t="shared" si="13"/>
        <v>2</v>
      </c>
      <c r="K62" s="51">
        <f t="shared" si="13"/>
        <v>0</v>
      </c>
      <c r="L62" s="51">
        <f t="shared" si="13"/>
        <v>2</v>
      </c>
      <c r="M62" s="51">
        <f t="shared" si="13"/>
        <v>0</v>
      </c>
      <c r="N62" s="51">
        <f t="shared" si="13"/>
        <v>0</v>
      </c>
      <c r="O62" s="52">
        <f t="shared" si="13"/>
        <v>193</v>
      </c>
      <c r="P62" s="53">
        <f t="shared" si="13"/>
        <v>51</v>
      </c>
    </row>
    <row r="63" spans="1:16" x14ac:dyDescent="0.2">
      <c r="A63" s="46"/>
      <c r="B63" s="62"/>
      <c r="C63" s="62"/>
      <c r="D63" s="62"/>
      <c r="E63" s="62"/>
      <c r="F63" s="62"/>
      <c r="G63" s="63"/>
      <c r="H63" s="63"/>
      <c r="I63" s="63"/>
      <c r="J63" s="63"/>
      <c r="K63" s="63"/>
      <c r="L63" s="63"/>
      <c r="M63" s="63"/>
      <c r="N63" s="63"/>
      <c r="O63" s="64"/>
      <c r="P63" s="65"/>
    </row>
    <row r="65" spans="1:16" ht="12" thickBot="1" x14ac:dyDescent="0.25">
      <c r="B65" s="33" t="s">
        <v>60</v>
      </c>
      <c r="C65" s="33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30" customFormat="1" x14ac:dyDescent="0.2">
      <c r="A66" s="1"/>
      <c r="B66" s="212" t="s">
        <v>130</v>
      </c>
      <c r="C66" s="219"/>
      <c r="D66" s="213"/>
      <c r="E66" s="213"/>
      <c r="F66" s="214"/>
      <c r="G66" s="215">
        <v>103</v>
      </c>
      <c r="H66" s="216"/>
      <c r="I66" s="217"/>
      <c r="J66" s="216"/>
      <c r="K66" s="215"/>
      <c r="L66" s="218">
        <v>5</v>
      </c>
      <c r="M66" s="215"/>
      <c r="N66" s="216"/>
      <c r="O66" s="43">
        <f>SUM(F66:N66)</f>
        <v>108</v>
      </c>
      <c r="P66" s="44">
        <f>(F66*$F$3)+(G66*$G$3)+(H66*$H$3)+(I66*$I$3)+(J66*$J$3)+(K66*$K$3)+(L66*$L$3)+(M66*$M$3)+(N66*$N$3)</f>
        <v>30.75</v>
      </c>
    </row>
    <row r="67" spans="1:16" s="30" customFormat="1" x14ac:dyDescent="0.2">
      <c r="A67" s="1"/>
      <c r="B67" s="212" t="s">
        <v>131</v>
      </c>
      <c r="C67" s="219"/>
      <c r="D67" s="213"/>
      <c r="E67" s="213"/>
      <c r="F67" s="214"/>
      <c r="G67" s="215"/>
      <c r="H67" s="216"/>
      <c r="I67" s="217"/>
      <c r="J67" s="216"/>
      <c r="K67" s="215"/>
      <c r="L67" s="218"/>
      <c r="M67" s="215">
        <v>25</v>
      </c>
      <c r="N67" s="216"/>
      <c r="O67" s="43">
        <f>SUM(F67:N67)</f>
        <v>25</v>
      </c>
      <c r="P67" s="44">
        <f>(F67*$F$3)+(G67*$G$3)+(H67*$H$3)+(I67*$I$3)+(J67*$J$3)+(K67*$K$3)+(L67*$L$3)+(M67*$M$3)+(N67*$N$3)</f>
        <v>50</v>
      </c>
    </row>
    <row r="68" spans="1:16" s="30" customFormat="1" x14ac:dyDescent="0.2">
      <c r="A68" s="1"/>
      <c r="B68" s="168"/>
      <c r="C68" s="175"/>
      <c r="D68" s="169"/>
      <c r="E68" s="169"/>
      <c r="F68" s="170"/>
      <c r="G68" s="171"/>
      <c r="H68" s="172"/>
      <c r="I68" s="173"/>
      <c r="J68" s="172"/>
      <c r="K68" s="171"/>
      <c r="L68" s="174"/>
      <c r="M68" s="171"/>
      <c r="N68" s="172"/>
      <c r="O68" s="43">
        <f>SUM(F68:N68)</f>
        <v>0</v>
      </c>
      <c r="P68" s="44">
        <f>(F68*$F$3)+(G68*$G$3)+(H68*$H$3)+(I68*$I$3)+(J68*$J$3)+(K68*$K$3)+(L68*$L$3)+(M68*$M$3)+(N68*$N$3)</f>
        <v>0</v>
      </c>
    </row>
    <row r="69" spans="1:16" s="30" customFormat="1" x14ac:dyDescent="0.2">
      <c r="A69" s="1"/>
      <c r="B69" s="66"/>
      <c r="C69" s="59"/>
      <c r="D69" s="60"/>
      <c r="E69" s="60"/>
      <c r="F69" s="61"/>
      <c r="G69" s="67"/>
      <c r="H69" s="68"/>
      <c r="I69" s="69"/>
      <c r="J69" s="68"/>
      <c r="K69" s="67"/>
      <c r="L69" s="70"/>
      <c r="M69" s="67"/>
      <c r="N69" s="68"/>
      <c r="O69" s="43">
        <f>SUM(F69:N69)</f>
        <v>0</v>
      </c>
      <c r="P69" s="44">
        <f>(F69*$F$3)+(G69*$G$3)+(H69*$H$3)+(I69*$I$3)+(J69*$J$3)+(K69*$K$3)+(L69*$L$3)+(M69*$M$3)+(N69*$N$3)</f>
        <v>0</v>
      </c>
    </row>
    <row r="70" spans="1:16" ht="12" thickBot="1" x14ac:dyDescent="0.25">
      <c r="A70" s="46"/>
      <c r="B70" s="47" t="s">
        <v>21</v>
      </c>
      <c r="C70" s="47">
        <f>SUM(C69:C69)</f>
        <v>0</v>
      </c>
      <c r="D70" s="47">
        <f>SUM(D66:D69)</f>
        <v>0</v>
      </c>
      <c r="E70" s="47">
        <f>SUM(E66:E69)</f>
        <v>0</v>
      </c>
      <c r="F70" s="47">
        <f>SUM(F69:F69)</f>
        <v>0</v>
      </c>
      <c r="G70" s="51">
        <f t="shared" ref="G70:P70" si="14">SUM(G66:G69)</f>
        <v>103</v>
      </c>
      <c r="H70" s="51">
        <f t="shared" si="14"/>
        <v>0</v>
      </c>
      <c r="I70" s="51">
        <f t="shared" si="14"/>
        <v>0</v>
      </c>
      <c r="J70" s="51">
        <f t="shared" si="14"/>
        <v>0</v>
      </c>
      <c r="K70" s="51">
        <f t="shared" si="14"/>
        <v>0</v>
      </c>
      <c r="L70" s="51">
        <f t="shared" si="14"/>
        <v>5</v>
      </c>
      <c r="M70" s="51">
        <f t="shared" si="14"/>
        <v>25</v>
      </c>
      <c r="N70" s="51">
        <f t="shared" si="14"/>
        <v>0</v>
      </c>
      <c r="O70" s="52">
        <f t="shared" si="14"/>
        <v>133</v>
      </c>
      <c r="P70" s="53">
        <f t="shared" si="14"/>
        <v>80.75</v>
      </c>
    </row>
    <row r="72" spans="1:16" x14ac:dyDescent="0.2"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</row>
    <row r="73" spans="1:16" ht="12" thickBot="1" x14ac:dyDescent="0.25">
      <c r="B73" s="33" t="s">
        <v>132</v>
      </c>
      <c r="C73" s="33"/>
      <c r="D73" s="33"/>
      <c r="E73" s="33"/>
      <c r="F73" s="34"/>
      <c r="G73" s="34"/>
      <c r="H73" s="34"/>
      <c r="I73" s="34"/>
      <c r="J73" s="34"/>
      <c r="K73" s="34"/>
      <c r="L73" s="34"/>
      <c r="M73" s="34"/>
      <c r="N73" s="34"/>
      <c r="O73" s="35"/>
      <c r="P73" s="35"/>
    </row>
    <row r="74" spans="1:16" s="30" customFormat="1" x14ac:dyDescent="0.2">
      <c r="A74" s="1"/>
      <c r="B74" s="66" t="s">
        <v>69</v>
      </c>
      <c r="C74" s="59"/>
      <c r="D74" s="60"/>
      <c r="E74" s="60">
        <v>1</v>
      </c>
      <c r="F74" s="61"/>
      <c r="G74" s="67">
        <v>53</v>
      </c>
      <c r="H74" s="68"/>
      <c r="I74" s="69"/>
      <c r="J74" s="68"/>
      <c r="K74" s="67"/>
      <c r="L74" s="70"/>
      <c r="M74" s="67"/>
      <c r="N74" s="68">
        <v>71</v>
      </c>
      <c r="O74" s="43">
        <f>SUM(F74:N74)</f>
        <v>124</v>
      </c>
      <c r="P74" s="44">
        <f>(F74*$F$3)+(G74*$G$3)+(H74*$H$3)+(I74*$I$3)+(J74*$J$3)+(K74*$K$3)+(L74*$L$3)+(M74*$M$3)+(N74*$N$3)</f>
        <v>155.25</v>
      </c>
    </row>
    <row r="75" spans="1:16" s="30" customFormat="1" x14ac:dyDescent="0.2">
      <c r="A75" s="1"/>
      <c r="B75" s="66"/>
      <c r="C75" s="59"/>
      <c r="D75" s="60"/>
      <c r="E75" s="60"/>
      <c r="F75" s="61"/>
      <c r="G75" s="67"/>
      <c r="H75" s="68"/>
      <c r="I75" s="69"/>
      <c r="J75" s="68"/>
      <c r="K75" s="67"/>
      <c r="L75" s="70"/>
      <c r="M75" s="67"/>
      <c r="N75" s="68"/>
      <c r="O75" s="43">
        <f>SUM(F75:N75)</f>
        <v>0</v>
      </c>
      <c r="P75" s="44">
        <f>(F75*$F$3)+(G75*$G$3)+(H75*$H$3)+(I75*$I$3)+(J75*$J$3)+(K75*$K$3)+(L75*$L$3)+(M75*$M$3)+(N75*$N$3)</f>
        <v>0</v>
      </c>
    </row>
    <row r="76" spans="1:16" s="30" customFormat="1" x14ac:dyDescent="0.2">
      <c r="A76" s="1"/>
      <c r="B76" s="66"/>
      <c r="C76" s="59"/>
      <c r="D76" s="60"/>
      <c r="E76" s="60"/>
      <c r="F76" s="61"/>
      <c r="G76" s="67"/>
      <c r="H76" s="68"/>
      <c r="I76" s="69"/>
      <c r="J76" s="68"/>
      <c r="K76" s="67"/>
      <c r="L76" s="70"/>
      <c r="M76" s="67"/>
      <c r="N76" s="68"/>
      <c r="O76" s="43">
        <f>SUM(F76:N76)</f>
        <v>0</v>
      </c>
      <c r="P76" s="44">
        <f>(F76*$F$3)+(G76*$G$3)+(H76*$H$3)+(I76*$I$3)+(J76*$J$3)+(K76*$K$3)+(L76*$L$3)+(M76*$M$3)+(N76*$N$3)</f>
        <v>0</v>
      </c>
    </row>
    <row r="77" spans="1:16" ht="12" thickBot="1" x14ac:dyDescent="0.25">
      <c r="A77" s="46"/>
      <c r="B77" s="47" t="s">
        <v>21</v>
      </c>
      <c r="C77" s="47">
        <f t="shared" ref="C77:P77" si="15">SUM(C74:C76)</f>
        <v>0</v>
      </c>
      <c r="D77" s="47">
        <f t="shared" si="15"/>
        <v>0</v>
      </c>
      <c r="E77" s="47">
        <f t="shared" si="15"/>
        <v>1</v>
      </c>
      <c r="F77" s="47">
        <f t="shared" si="15"/>
        <v>0</v>
      </c>
      <c r="G77" s="51">
        <f t="shared" si="15"/>
        <v>53</v>
      </c>
      <c r="H77" s="51">
        <f t="shared" si="15"/>
        <v>0</v>
      </c>
      <c r="I77" s="51">
        <f t="shared" si="15"/>
        <v>0</v>
      </c>
      <c r="J77" s="51">
        <f t="shared" si="15"/>
        <v>0</v>
      </c>
      <c r="K77" s="51">
        <f t="shared" si="15"/>
        <v>0</v>
      </c>
      <c r="L77" s="51">
        <f t="shared" si="15"/>
        <v>0</v>
      </c>
      <c r="M77" s="51">
        <f t="shared" si="15"/>
        <v>0</v>
      </c>
      <c r="N77" s="51">
        <f t="shared" si="15"/>
        <v>71</v>
      </c>
      <c r="O77" s="52">
        <f t="shared" si="15"/>
        <v>124</v>
      </c>
      <c r="P77" s="53">
        <f t="shared" si="15"/>
        <v>155.25</v>
      </c>
    </row>
    <row r="78" spans="1:16" ht="12.75" x14ac:dyDescent="0.2">
      <c r="B78" s="2"/>
      <c r="C78" s="2"/>
      <c r="D78" s="2"/>
      <c r="E78" s="2"/>
      <c r="F78" s="55"/>
      <c r="G78" s="55"/>
      <c r="H78" s="55"/>
      <c r="I78" s="55"/>
      <c r="J78" s="55"/>
      <c r="K78" s="55"/>
      <c r="L78" s="55"/>
      <c r="M78" s="55"/>
      <c r="N78" s="55"/>
      <c r="O78" s="2"/>
      <c r="P78" s="2"/>
    </row>
    <row r="79" spans="1:16" x14ac:dyDescent="0.2">
      <c r="M79" s="56" t="s">
        <v>21</v>
      </c>
      <c r="O79" s="57">
        <f>O77+O70+O62+O56+O50+O34+O20+O10</f>
        <v>2746</v>
      </c>
      <c r="P79" s="58">
        <f>P77+P70+P62+P56+P50+P34+P20+P10</f>
        <v>994.35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55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53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38"/>
      <c r="C10" s="79"/>
      <c r="D10" s="73"/>
      <c r="E10" s="73"/>
      <c r="F10" s="74"/>
      <c r="G10" s="75"/>
      <c r="H10" s="76"/>
      <c r="I10" s="77"/>
      <c r="J10" s="76"/>
      <c r="K10" s="75"/>
      <c r="L10" s="78"/>
      <c r="M10" s="75"/>
      <c r="N10" s="76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38"/>
      <c r="C11" s="79"/>
      <c r="D11" s="73"/>
      <c r="E11" s="73"/>
      <c r="F11" s="74"/>
      <c r="G11" s="75"/>
      <c r="H11" s="76"/>
      <c r="I11" s="77"/>
      <c r="J11" s="76"/>
      <c r="K11" s="75"/>
      <c r="L11" s="78"/>
      <c r="M11" s="75"/>
      <c r="N11" s="76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41</v>
      </c>
    </row>
    <row r="17" spans="1:16" ht="12.75" x14ac:dyDescent="0.2">
      <c r="B17" s="2" t="s">
        <v>56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58" t="s">
        <v>54</v>
      </c>
      <c r="C23" s="159"/>
      <c r="D23" s="160"/>
      <c r="E23" s="160"/>
      <c r="F23" s="161"/>
      <c r="G23" s="162"/>
      <c r="H23" s="163"/>
      <c r="I23" s="164"/>
      <c r="J23" s="163"/>
      <c r="K23" s="162"/>
      <c r="L23" s="165"/>
      <c r="M23" s="162"/>
      <c r="N23" s="163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38"/>
      <c r="C24" s="79"/>
      <c r="D24" s="73"/>
      <c r="E24" s="73"/>
      <c r="F24" s="74"/>
      <c r="G24" s="75"/>
      <c r="H24" s="76"/>
      <c r="I24" s="77"/>
      <c r="J24" s="76"/>
      <c r="K24" s="75"/>
      <c r="L24" s="78"/>
      <c r="M24" s="75"/>
      <c r="N24" s="76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38"/>
      <c r="C25" s="79"/>
      <c r="D25" s="73"/>
      <c r="E25" s="73"/>
      <c r="F25" s="74"/>
      <c r="G25" s="75"/>
      <c r="H25" s="76"/>
      <c r="I25" s="77"/>
      <c r="J25" s="76"/>
      <c r="K25" s="75"/>
      <c r="L25" s="78"/>
      <c r="M25" s="75"/>
      <c r="N25" s="76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28" t="s">
        <v>21</v>
      </c>
      <c r="N29" s="128"/>
      <c r="O29" s="128">
        <f>SUM(O12,O26)</f>
        <v>0</v>
      </c>
      <c r="P29" s="128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M36" sqref="M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52</v>
      </c>
    </row>
    <row r="3" spans="1:16" ht="12.75" x14ac:dyDescent="0.2">
      <c r="B3" s="2" t="s">
        <v>66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0"/>
      <c r="G9" s="131"/>
      <c r="H9" s="132"/>
      <c r="I9" s="112"/>
      <c r="J9" s="132"/>
      <c r="K9" s="131"/>
      <c r="L9" s="113"/>
      <c r="M9" s="131"/>
      <c r="N9" s="132"/>
      <c r="O9" s="114">
        <f t="shared" ref="O9:O27" si="0">SUM(F9:N9)</f>
        <v>0</v>
      </c>
      <c r="P9" s="115">
        <f t="shared" ref="P9:P27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0"/>
      <c r="G10" s="131"/>
      <c r="H10" s="132"/>
      <c r="I10" s="112"/>
      <c r="J10" s="132"/>
      <c r="K10" s="131"/>
      <c r="L10" s="113"/>
      <c r="M10" s="131"/>
      <c r="N10" s="132"/>
      <c r="O10" s="114">
        <f t="shared" si="0"/>
        <v>0</v>
      </c>
      <c r="P10" s="115">
        <f t="shared" si="1"/>
        <v>0</v>
      </c>
    </row>
    <row r="11" spans="1:16" s="30" customFormat="1" hidden="1" x14ac:dyDescent="0.2">
      <c r="A11" s="1"/>
      <c r="B11" s="107"/>
      <c r="C11" s="116"/>
      <c r="D11" s="108"/>
      <c r="E11" s="108"/>
      <c r="F11" s="130"/>
      <c r="G11" s="131"/>
      <c r="H11" s="132"/>
      <c r="I11" s="112"/>
      <c r="J11" s="132"/>
      <c r="K11" s="131"/>
      <c r="L11" s="113"/>
      <c r="M11" s="131"/>
      <c r="N11" s="132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0"/>
      <c r="G12" s="131"/>
      <c r="H12" s="132"/>
      <c r="I12" s="112"/>
      <c r="J12" s="132"/>
      <c r="K12" s="131"/>
      <c r="L12" s="113"/>
      <c r="M12" s="131"/>
      <c r="N12" s="132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0"/>
      <c r="G13" s="131"/>
      <c r="H13" s="132"/>
      <c r="I13" s="112"/>
      <c r="J13" s="132"/>
      <c r="K13" s="131"/>
      <c r="L13" s="113"/>
      <c r="M13" s="131"/>
      <c r="N13" s="132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0"/>
      <c r="G14" s="131"/>
      <c r="H14" s="132"/>
      <c r="I14" s="112"/>
      <c r="J14" s="132"/>
      <c r="K14" s="131"/>
      <c r="L14" s="113"/>
      <c r="M14" s="131"/>
      <c r="N14" s="132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0"/>
      <c r="G15" s="131"/>
      <c r="H15" s="132"/>
      <c r="I15" s="112"/>
      <c r="J15" s="132"/>
      <c r="K15" s="131"/>
      <c r="L15" s="113"/>
      <c r="M15" s="131"/>
      <c r="N15" s="132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0"/>
      <c r="G16" s="131"/>
      <c r="H16" s="132"/>
      <c r="I16" s="112"/>
      <c r="J16" s="132"/>
      <c r="K16" s="131"/>
      <c r="L16" s="113"/>
      <c r="M16" s="131"/>
      <c r="N16" s="132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09"/>
      <c r="G17" s="110"/>
      <c r="H17" s="111"/>
      <c r="I17" s="112"/>
      <c r="J17" s="111"/>
      <c r="K17" s="110"/>
      <c r="L17" s="113"/>
      <c r="M17" s="110"/>
      <c r="N17" s="111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30"/>
      <c r="G18" s="131"/>
      <c r="H18" s="132"/>
      <c r="I18" s="112"/>
      <c r="J18" s="132"/>
      <c r="K18" s="131"/>
      <c r="L18" s="113"/>
      <c r="M18" s="131"/>
      <c r="N18" s="132"/>
      <c r="O18" s="114">
        <f t="shared" si="0"/>
        <v>0</v>
      </c>
      <c r="P18" s="115">
        <f t="shared" si="1"/>
        <v>0</v>
      </c>
    </row>
    <row r="19" spans="1:16" s="30" customFormat="1" hidden="1" x14ac:dyDescent="0.2">
      <c r="A19" s="1"/>
      <c r="B19" s="107"/>
      <c r="C19" s="116"/>
      <c r="D19" s="108"/>
      <c r="E19" s="108"/>
      <c r="F19" s="130"/>
      <c r="G19" s="131"/>
      <c r="H19" s="132"/>
      <c r="I19" s="112"/>
      <c r="J19" s="132"/>
      <c r="K19" s="131"/>
      <c r="L19" s="113"/>
      <c r="M19" s="131"/>
      <c r="N19" s="132"/>
      <c r="O19" s="114">
        <f t="shared" si="0"/>
        <v>0</v>
      </c>
      <c r="P19" s="115">
        <f t="shared" si="1"/>
        <v>0</v>
      </c>
    </row>
    <row r="20" spans="1:16" s="30" customFormat="1" hidden="1" x14ac:dyDescent="0.2">
      <c r="A20" s="1"/>
      <c r="B20" s="107"/>
      <c r="C20" s="116"/>
      <c r="D20" s="108"/>
      <c r="E20" s="108"/>
      <c r="F20" s="130"/>
      <c r="G20" s="131"/>
      <c r="H20" s="132"/>
      <c r="I20" s="112"/>
      <c r="J20" s="132"/>
      <c r="K20" s="131"/>
      <c r="L20" s="113"/>
      <c r="M20" s="131"/>
      <c r="N20" s="132"/>
      <c r="O20" s="114">
        <f t="shared" si="0"/>
        <v>0</v>
      </c>
      <c r="P20" s="115">
        <f t="shared" si="1"/>
        <v>0</v>
      </c>
    </row>
    <row r="21" spans="1:16" s="30" customFormat="1" hidden="1" x14ac:dyDescent="0.2">
      <c r="A21" s="1"/>
      <c r="B21" s="107"/>
      <c r="C21" s="116"/>
      <c r="D21" s="108"/>
      <c r="E21" s="108"/>
      <c r="F21" s="130"/>
      <c r="G21" s="131"/>
      <c r="H21" s="132"/>
      <c r="I21" s="112"/>
      <c r="J21" s="132"/>
      <c r="K21" s="131"/>
      <c r="L21" s="113"/>
      <c r="M21" s="131"/>
      <c r="N21" s="132"/>
      <c r="O21" s="114">
        <f t="shared" si="0"/>
        <v>0</v>
      </c>
      <c r="P21" s="115">
        <f t="shared" si="1"/>
        <v>0</v>
      </c>
    </row>
    <row r="22" spans="1:16" s="30" customFormat="1" hidden="1" x14ac:dyDescent="0.2">
      <c r="A22" s="1"/>
      <c r="B22" s="107"/>
      <c r="C22" s="116"/>
      <c r="D22" s="108"/>
      <c r="E22" s="108"/>
      <c r="F22" s="130"/>
      <c r="G22" s="131"/>
      <c r="H22" s="132"/>
      <c r="I22" s="112"/>
      <c r="J22" s="132"/>
      <c r="K22" s="131"/>
      <c r="L22" s="113"/>
      <c r="M22" s="131"/>
      <c r="N22" s="132"/>
      <c r="O22" s="114">
        <f t="shared" si="0"/>
        <v>0</v>
      </c>
      <c r="P22" s="115">
        <f t="shared" si="1"/>
        <v>0</v>
      </c>
    </row>
    <row r="23" spans="1:16" s="30" customFormat="1" hidden="1" x14ac:dyDescent="0.2">
      <c r="A23" s="1"/>
      <c r="B23" s="107"/>
      <c r="C23" s="116"/>
      <c r="D23" s="108"/>
      <c r="E23" s="108"/>
      <c r="F23" s="130"/>
      <c r="G23" s="131"/>
      <c r="H23" s="132"/>
      <c r="I23" s="112"/>
      <c r="J23" s="132"/>
      <c r="K23" s="131"/>
      <c r="L23" s="113"/>
      <c r="M23" s="131"/>
      <c r="N23" s="132"/>
      <c r="O23" s="114">
        <f t="shared" si="0"/>
        <v>0</v>
      </c>
      <c r="P23" s="115">
        <f t="shared" si="1"/>
        <v>0</v>
      </c>
    </row>
    <row r="24" spans="1:16" s="30" customFormat="1" hidden="1" x14ac:dyDescent="0.2">
      <c r="A24" s="1"/>
      <c r="B24" s="107"/>
      <c r="C24" s="116"/>
      <c r="D24" s="108"/>
      <c r="E24" s="108"/>
      <c r="F24" s="130"/>
      <c r="G24" s="131"/>
      <c r="H24" s="132"/>
      <c r="I24" s="112"/>
      <c r="J24" s="132"/>
      <c r="K24" s="131"/>
      <c r="L24" s="113"/>
      <c r="M24" s="131"/>
      <c r="N24" s="132"/>
      <c r="O24" s="114">
        <f t="shared" si="0"/>
        <v>0</v>
      </c>
      <c r="P24" s="115">
        <f t="shared" si="1"/>
        <v>0</v>
      </c>
    </row>
    <row r="25" spans="1:16" s="30" customFormat="1" hidden="1" x14ac:dyDescent="0.2">
      <c r="A25" s="1"/>
      <c r="B25" s="107"/>
      <c r="C25" s="116"/>
      <c r="D25" s="108"/>
      <c r="E25" s="108"/>
      <c r="F25" s="130"/>
      <c r="G25" s="131"/>
      <c r="H25" s="132"/>
      <c r="I25" s="112"/>
      <c r="J25" s="132"/>
      <c r="K25" s="131"/>
      <c r="L25" s="113"/>
      <c r="M25" s="131"/>
      <c r="N25" s="132"/>
      <c r="O25" s="114">
        <f t="shared" si="0"/>
        <v>0</v>
      </c>
      <c r="P25" s="115">
        <f t="shared" si="1"/>
        <v>0</v>
      </c>
    </row>
    <row r="26" spans="1:16" s="30" customFormat="1" hidden="1" x14ac:dyDescent="0.2">
      <c r="A26" s="1"/>
      <c r="B26" s="107"/>
      <c r="C26" s="116"/>
      <c r="D26" s="108"/>
      <c r="E26" s="108"/>
      <c r="F26" s="130"/>
      <c r="G26" s="131"/>
      <c r="H26" s="132"/>
      <c r="I26" s="112"/>
      <c r="J26" s="132"/>
      <c r="K26" s="131"/>
      <c r="L26" s="113"/>
      <c r="M26" s="131"/>
      <c r="N26" s="132"/>
      <c r="O26" s="114">
        <f t="shared" si="0"/>
        <v>0</v>
      </c>
      <c r="P26" s="115">
        <f t="shared" si="1"/>
        <v>0</v>
      </c>
    </row>
    <row r="27" spans="1:16" s="30" customFormat="1" hidden="1" x14ac:dyDescent="0.2">
      <c r="A27" s="1"/>
      <c r="B27" s="107"/>
      <c r="C27" s="116"/>
      <c r="D27" s="108"/>
      <c r="E27" s="108"/>
      <c r="F27" s="109"/>
      <c r="G27" s="110"/>
      <c r="H27" s="111"/>
      <c r="I27" s="112"/>
      <c r="J27" s="111"/>
      <c r="K27" s="110"/>
      <c r="L27" s="113"/>
      <c r="M27" s="110"/>
      <c r="N27" s="111"/>
      <c r="O27" s="114">
        <f t="shared" si="0"/>
        <v>0</v>
      </c>
      <c r="P27" s="115">
        <f t="shared" si="1"/>
        <v>0</v>
      </c>
    </row>
    <row r="28" spans="1:16" x14ac:dyDescent="0.2">
      <c r="A28" s="46"/>
      <c r="B28" s="117" t="s">
        <v>21</v>
      </c>
      <c r="C28" s="117">
        <f t="shared" ref="C28:P28" si="2">SUM(C9:C27)</f>
        <v>0</v>
      </c>
      <c r="D28" s="117">
        <f t="shared" si="2"/>
        <v>0</v>
      </c>
      <c r="E28" s="117">
        <f t="shared" si="2"/>
        <v>0</v>
      </c>
      <c r="F28" s="117">
        <f t="shared" si="2"/>
        <v>0</v>
      </c>
      <c r="G28" s="117">
        <f t="shared" si="2"/>
        <v>0</v>
      </c>
      <c r="H28" s="117">
        <f t="shared" si="2"/>
        <v>0</v>
      </c>
      <c r="I28" s="117">
        <f t="shared" si="2"/>
        <v>0</v>
      </c>
      <c r="J28" s="117">
        <f t="shared" si="2"/>
        <v>0</v>
      </c>
      <c r="K28" s="117">
        <f t="shared" si="2"/>
        <v>0</v>
      </c>
      <c r="L28" s="117">
        <f t="shared" si="2"/>
        <v>0</v>
      </c>
      <c r="M28" s="117">
        <f t="shared" si="2"/>
        <v>0</v>
      </c>
      <c r="N28" s="117">
        <f t="shared" si="2"/>
        <v>0</v>
      </c>
      <c r="O28" s="117">
        <f t="shared" si="2"/>
        <v>0</v>
      </c>
      <c r="P28" s="117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workbookViewId="0">
      <selection activeCell="H49" sqref="H49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58</v>
      </c>
    </row>
    <row r="3" spans="1:16" ht="12.75" x14ac:dyDescent="0.2">
      <c r="B3" s="2" t="s">
        <v>67</v>
      </c>
      <c r="C3" s="167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58" t="s">
        <v>68</v>
      </c>
      <c r="C9" s="159"/>
      <c r="D9" s="160"/>
      <c r="E9" s="160"/>
      <c r="F9" s="161">
        <v>20</v>
      </c>
      <c r="G9" s="162">
        <v>4</v>
      </c>
      <c r="H9" s="163">
        <v>21</v>
      </c>
      <c r="I9" s="164"/>
      <c r="J9" s="163">
        <v>7</v>
      </c>
      <c r="K9" s="162"/>
      <c r="L9" s="165"/>
      <c r="M9" s="162"/>
      <c r="N9" s="163">
        <v>11</v>
      </c>
      <c r="O9" s="43">
        <f>SUM(F9:N9)</f>
        <v>63</v>
      </c>
      <c r="P9" s="44">
        <f>(F9*$F$5)+(G9*$G$5)+(H9*$H$5)+(I9*$I$5)+(J9*$J$5)+(K9*$K$5)+(L9*$L$5)+(M9*$M$5)+(N9*$N$5)</f>
        <v>33.75</v>
      </c>
    </row>
    <row r="10" spans="1:16" s="30" customFormat="1" x14ac:dyDescent="0.2">
      <c r="A10" s="1"/>
      <c r="B10" s="158"/>
      <c r="C10" s="166"/>
      <c r="D10" s="160"/>
      <c r="E10" s="160"/>
      <c r="F10" s="161"/>
      <c r="G10" s="162"/>
      <c r="H10" s="163"/>
      <c r="I10" s="164"/>
      <c r="J10" s="163"/>
      <c r="K10" s="162"/>
      <c r="L10" s="165"/>
      <c r="M10" s="162"/>
      <c r="N10" s="163"/>
      <c r="O10" s="43">
        <f t="shared" ref="O10:O11" si="0">SUM(F10:N10)</f>
        <v>0</v>
      </c>
      <c r="P10" s="44">
        <f t="shared" ref="P10:P11" si="1">(F10*$F$5)+(G10*$G$5)+(H10*$H$5)+(I10*$I$5)+(J10*$J$5)+(K10*$K$5)+(L10*$L$5)+(M10*$M$5)+(N10*$N$5)</f>
        <v>0</v>
      </c>
    </row>
    <row r="11" spans="1:16" s="30" customFormat="1" x14ac:dyDescent="0.2">
      <c r="A11" s="1"/>
      <c r="B11" s="158"/>
      <c r="C11" s="166"/>
      <c r="D11" s="160"/>
      <c r="E11" s="160"/>
      <c r="F11" s="161"/>
      <c r="G11" s="162"/>
      <c r="H11" s="163"/>
      <c r="I11" s="164"/>
      <c r="J11" s="163"/>
      <c r="K11" s="162"/>
      <c r="L11" s="165"/>
      <c r="M11" s="162"/>
      <c r="N11" s="163"/>
      <c r="O11" s="43">
        <f t="shared" si="0"/>
        <v>0</v>
      </c>
      <c r="P11" s="44">
        <f t="shared" si="1"/>
        <v>0</v>
      </c>
    </row>
    <row r="12" spans="1:16" ht="12" thickBot="1" x14ac:dyDescent="0.25">
      <c r="A12" s="46"/>
      <c r="B12" s="47" t="s">
        <v>21</v>
      </c>
      <c r="C12" s="47">
        <f t="shared" ref="C12:P12" si="2">SUM(C9:C11)</f>
        <v>0</v>
      </c>
      <c r="D12" s="47">
        <f t="shared" si="2"/>
        <v>0</v>
      </c>
      <c r="E12" s="47">
        <f t="shared" si="2"/>
        <v>0</v>
      </c>
      <c r="F12" s="47">
        <f t="shared" si="2"/>
        <v>20</v>
      </c>
      <c r="G12" s="47">
        <f t="shared" si="2"/>
        <v>4</v>
      </c>
      <c r="H12" s="47">
        <f t="shared" si="2"/>
        <v>21</v>
      </c>
      <c r="I12" s="47">
        <f t="shared" si="2"/>
        <v>0</v>
      </c>
      <c r="J12" s="47">
        <f t="shared" si="2"/>
        <v>7</v>
      </c>
      <c r="K12" s="47">
        <f t="shared" si="2"/>
        <v>0</v>
      </c>
      <c r="L12" s="47">
        <f t="shared" si="2"/>
        <v>0</v>
      </c>
      <c r="M12" s="47">
        <f t="shared" si="2"/>
        <v>0</v>
      </c>
      <c r="N12" s="47">
        <f t="shared" si="2"/>
        <v>11</v>
      </c>
      <c r="O12" s="47">
        <f t="shared" si="2"/>
        <v>63</v>
      </c>
      <c r="P12" s="47">
        <f t="shared" si="2"/>
        <v>33.75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5" sqref="A5"/>
    </sheetView>
  </sheetViews>
  <sheetFormatPr defaultRowHeight="12.75" x14ac:dyDescent="0.2"/>
  <cols>
    <col min="1" max="1" width="21.7109375" style="83" customWidth="1"/>
    <col min="2" max="2" width="14" style="83" customWidth="1"/>
    <col min="3" max="3" width="18.140625" style="83" customWidth="1"/>
    <col min="4" max="16384" width="9.140625" style="82"/>
  </cols>
  <sheetData>
    <row r="2" spans="1:3" x14ac:dyDescent="0.2">
      <c r="A2" s="81" t="s">
        <v>39</v>
      </c>
      <c r="B2" s="81" t="s">
        <v>24</v>
      </c>
      <c r="C2" s="81" t="s">
        <v>25</v>
      </c>
    </row>
    <row r="4" spans="1:3" ht="15" x14ac:dyDescent="0.25">
      <c r="A4" s="83" t="s">
        <v>137</v>
      </c>
      <c r="B4" s="84">
        <f>SUM(DRC!O19)</f>
        <v>259</v>
      </c>
      <c r="C4" s="149">
        <f>SUM(DRC!P19)</f>
        <v>228.25</v>
      </c>
    </row>
    <row r="5" spans="1:3" ht="15" x14ac:dyDescent="0.25">
      <c r="A5" s="83" t="s">
        <v>46</v>
      </c>
      <c r="B5" s="84">
        <f>SUM(Ghana!O36)</f>
        <v>48</v>
      </c>
      <c r="C5" s="149">
        <f>SUM(Ghana!P36)</f>
        <v>20</v>
      </c>
    </row>
    <row r="6" spans="1:3" ht="15" x14ac:dyDescent="0.25">
      <c r="A6" s="83" t="s">
        <v>61</v>
      </c>
      <c r="B6" s="84">
        <f>SUM('Ivory Coast'!O19)</f>
        <v>7</v>
      </c>
      <c r="C6" s="149">
        <f>SUM('Ivory Coast'!P19)</f>
        <v>7</v>
      </c>
    </row>
    <row r="7" spans="1:3" ht="15" x14ac:dyDescent="0.25">
      <c r="A7" s="83" t="s">
        <v>26</v>
      </c>
      <c r="B7" s="84">
        <f>SUM(Kenya!O34)</f>
        <v>2044</v>
      </c>
      <c r="C7" s="149">
        <f>SUM(Kenya!P34)</f>
        <v>1850.45</v>
      </c>
    </row>
    <row r="8" spans="1:3" ht="15" x14ac:dyDescent="0.25">
      <c r="A8" s="83" t="s">
        <v>31</v>
      </c>
      <c r="B8" s="84">
        <f>SUM(Malawi!O12)</f>
        <v>297</v>
      </c>
      <c r="C8" s="149">
        <f>SUM(Malawi!P12)</f>
        <v>135</v>
      </c>
    </row>
    <row r="9" spans="1:3" ht="15" x14ac:dyDescent="0.25">
      <c r="A9" s="84" t="s">
        <v>27</v>
      </c>
      <c r="B9" s="148">
        <f>SUM(Mauritius!O45)</f>
        <v>4280</v>
      </c>
      <c r="C9" s="149">
        <f>SUM(Mauritius!P45)</f>
        <v>1321.7</v>
      </c>
    </row>
    <row r="10" spans="1:3" ht="15" x14ac:dyDescent="0.25">
      <c r="A10" s="84" t="s">
        <v>47</v>
      </c>
      <c r="B10" s="148">
        <f>SUM(Nigeria!O48)</f>
        <v>19</v>
      </c>
      <c r="C10" s="149">
        <f>SUM(Nigeria!P48)</f>
        <v>9.25</v>
      </c>
    </row>
    <row r="11" spans="1:3" ht="15" x14ac:dyDescent="0.25">
      <c r="A11" s="84" t="s">
        <v>28</v>
      </c>
      <c r="B11" s="148">
        <f>SUM('South Africa'!O79)</f>
        <v>2746</v>
      </c>
      <c r="C11" s="149">
        <f>SUM('South Africa'!P79)</f>
        <v>994.35</v>
      </c>
    </row>
    <row r="12" spans="1:3" ht="15" hidden="1" x14ac:dyDescent="0.25">
      <c r="A12" s="84" t="s">
        <v>42</v>
      </c>
      <c r="B12" s="84">
        <f>SUM(Tanzania!O29)</f>
        <v>0</v>
      </c>
      <c r="C12" s="149">
        <f>SUM(Tanzania!P29)</f>
        <v>0</v>
      </c>
    </row>
    <row r="13" spans="1:3" ht="15" x14ac:dyDescent="0.25">
      <c r="A13" s="84" t="s">
        <v>59</v>
      </c>
      <c r="B13" s="84">
        <f>SUM(Zambia!O12)</f>
        <v>63</v>
      </c>
      <c r="C13" s="149">
        <f>SUM(Zambia!P12)</f>
        <v>33.75</v>
      </c>
    </row>
    <row r="14" spans="1:3" x14ac:dyDescent="0.2">
      <c r="A14" s="85"/>
      <c r="B14" s="85"/>
      <c r="C14" s="85"/>
    </row>
    <row r="15" spans="1:3" x14ac:dyDescent="0.2">
      <c r="A15" s="85" t="s">
        <v>29</v>
      </c>
      <c r="B15" s="85">
        <f>SUM(B4:B14)</f>
        <v>9763</v>
      </c>
      <c r="C15" s="150">
        <f>SUM(C4:C14)</f>
        <v>4599.75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DRC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2015-08-05T06:55:42Z</dcterms:modified>
</cp:coreProperties>
</file>